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ELFS02\Rejestr Wyborców\_423 - Meldunki o stanie rejestru wyborców\2026 r\"/>
    </mc:Choice>
  </mc:AlternateContent>
  <xr:revisionPtr revIDLastSave="0" documentId="13_ncr:1_{0BAE9600-4012-404B-A04A-A31CDC5A17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jestr_wyborcow_kw_2_2026" sheetId="1" r:id="rId1"/>
  </sheets>
  <definedNames>
    <definedName name="_xlnm._FilterDatabase" localSheetId="0" hidden="1">rejestr_wyborcow_kw_2_2026!#REF!</definedName>
    <definedName name="_xlnm.Print_Area" localSheetId="0">rejestr_wyborcow_kw_2_2026!$A$1:$M$69</definedName>
    <definedName name="_xlnm.Print_Titles" localSheetId="0">rejestr_wyborcow_kw_2_2026!$3:$4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6" i="1"/>
  <c r="A68" i="1"/>
</calcChain>
</file>

<file path=xl/sharedStrings.xml><?xml version="1.0" encoding="utf-8"?>
<sst xmlns="http://schemas.openxmlformats.org/spreadsheetml/2006/main" count="193" uniqueCount="91">
  <si>
    <t>Kod TERYT</t>
  </si>
  <si>
    <t>Gmina</t>
  </si>
  <si>
    <t>Powiat</t>
  </si>
  <si>
    <t>Delegatura</t>
  </si>
  <si>
    <t>Powiat bartoszycki</t>
  </si>
  <si>
    <t>m. Bartoszyce</t>
  </si>
  <si>
    <t>bartoszycki</t>
  </si>
  <si>
    <t>Elbląg</t>
  </si>
  <si>
    <t>m. Górowo Iławeckie</t>
  </si>
  <si>
    <t>gm. Bartoszyce</t>
  </si>
  <si>
    <t>gm. Bisztynek</t>
  </si>
  <si>
    <t>gm. Górowo Iławeckie</t>
  </si>
  <si>
    <t>gm. Sępopol</t>
  </si>
  <si>
    <t>Powiat braniewski</t>
  </si>
  <si>
    <t>m. Braniewo</t>
  </si>
  <si>
    <t>braniewski</t>
  </si>
  <si>
    <t>gm. Braniewo</t>
  </si>
  <si>
    <t>gm. Frombork</t>
  </si>
  <si>
    <t>gm. Lelkowo</t>
  </si>
  <si>
    <t>gm. Pieniężno</t>
  </si>
  <si>
    <t>gm. Płoskinia</t>
  </si>
  <si>
    <t>gm. Wilczęta</t>
  </si>
  <si>
    <t>Powiat działdowski</t>
  </si>
  <si>
    <t>m. Działdowo</t>
  </si>
  <si>
    <t>działdowski</t>
  </si>
  <si>
    <t>gm. Działdowo</t>
  </si>
  <si>
    <t>gm. Iłowo-Osada</t>
  </si>
  <si>
    <t>gm. Lidzbark</t>
  </si>
  <si>
    <t>gm. Płośnica</t>
  </si>
  <si>
    <t>gm. Rybno</t>
  </si>
  <si>
    <t>Powiat elbląski</t>
  </si>
  <si>
    <t>gm. Elbląg</t>
  </si>
  <si>
    <t>elbląski</t>
  </si>
  <si>
    <t>gm. Godkowo</t>
  </si>
  <si>
    <t>gm. Gronowo Elbląskie</t>
  </si>
  <si>
    <t>gm. Markusy</t>
  </si>
  <si>
    <t>gm. Milejewo</t>
  </si>
  <si>
    <t>gm. Młynary</t>
  </si>
  <si>
    <t>gm. Pasłęk</t>
  </si>
  <si>
    <t>gm. Rychliki</t>
  </si>
  <si>
    <t>gm. Tolkmicko</t>
  </si>
  <si>
    <t>Powiat iławski</t>
  </si>
  <si>
    <t>m. Iława</t>
  </si>
  <si>
    <t>iławski</t>
  </si>
  <si>
    <t>m. Lubawa</t>
  </si>
  <si>
    <t>gm. Iława</t>
  </si>
  <si>
    <t>gm. Kisielice</t>
  </si>
  <si>
    <t>gm. Lubawa</t>
  </si>
  <si>
    <t>gm. Susz</t>
  </si>
  <si>
    <t>gm. Zalewo</t>
  </si>
  <si>
    <t>Powiat lidzbarski</t>
  </si>
  <si>
    <t>m. Lidzbark Warmiński</t>
  </si>
  <si>
    <t>lidzbarski</t>
  </si>
  <si>
    <t>gm. Kiwity</t>
  </si>
  <si>
    <t>gm. Lidzbark Warmiński</t>
  </si>
  <si>
    <t>gm. Lubomino</t>
  </si>
  <si>
    <t>gm. Orneta</t>
  </si>
  <si>
    <t>Powiat nowomiejski</t>
  </si>
  <si>
    <t>m. Nowe Miasto Lubawskie</t>
  </si>
  <si>
    <t>nowomiejski</t>
  </si>
  <si>
    <t>gm. Biskupiec</t>
  </si>
  <si>
    <t>gm. Grodziczno</t>
  </si>
  <si>
    <t>gm. Kurzętnik</t>
  </si>
  <si>
    <t>gm. Nowe Miasto Lubawskie</t>
  </si>
  <si>
    <t>Powiat ostródzki</t>
  </si>
  <si>
    <t>m. Ostróda</t>
  </si>
  <si>
    <t>ostródzki</t>
  </si>
  <si>
    <t>gm. Dąbrówno</t>
  </si>
  <si>
    <t>gm. Grunwald</t>
  </si>
  <si>
    <t>gm. Łukta</t>
  </si>
  <si>
    <t>gm. Małdyty</t>
  </si>
  <si>
    <t>gm. Miłakowo</t>
  </si>
  <si>
    <t>gm. Miłomłyn</t>
  </si>
  <si>
    <t>gm. Morąg</t>
  </si>
  <si>
    <t>gm. Ostróda</t>
  </si>
  <si>
    <t>Miasto na prawach powiatu</t>
  </si>
  <si>
    <t>m. Elbląg</t>
  </si>
  <si>
    <t>Suma</t>
  </si>
  <si>
    <t>Liczba 
mieszkańców</t>
  </si>
  <si>
    <t>ogółem</t>
  </si>
  <si>
    <t>Liczba wyborców ujętych w stałym obwodzie w CRW</t>
  </si>
  <si>
    <t>z urzędu na podstawie adresu stałego zameldowania</t>
  </si>
  <si>
    <t>w tym liczba wyborców posiadających</t>
  </si>
  <si>
    <t>obywatelstwo krajów UE</t>
  </si>
  <si>
    <t>obywatelstwo UK</t>
  </si>
  <si>
    <t>Liczba osób pozbawionych 
prawa wybierania</t>
  </si>
  <si>
    <t>w tym posiadających obywatelstwo krajów UE</t>
  </si>
  <si>
    <t>w tym posiadających obywatelstwo UK</t>
  </si>
  <si>
    <t>na wniosek</t>
  </si>
  <si>
    <t>Krajowe Biuro Wyborcze Delegatura w Elblągu
DEL.423.3.2026</t>
  </si>
  <si>
    <t>Meldunek okresowy 2026 r. kwartał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</si>
</sst>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8" fillId="0" borderId="10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/>
    </xf>
    <xf numFmtId="0" fontId="16" fillId="35" borderId="11" xfId="0" applyFont="1" applyFill="1" applyBorder="1" applyAlignment="1"/>
    <xf numFmtId="0" fontId="16" fillId="35" borderId="12" xfId="0" applyFont="1" applyFill="1" applyBorder="1" applyAlignment="1"/>
    <xf numFmtId="0" fontId="18" fillId="0" borderId="10" xfId="0" applyFont="1" applyBorder="1" applyAlignment="1" applyProtection="1">
      <alignment vertical="center" wrapText="1"/>
    </xf>
    <xf numFmtId="0" fontId="16" fillId="35" borderId="10" xfId="0" applyFont="1" applyFill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16" fillId="0" borderId="10" xfId="0" applyFont="1" applyBorder="1" applyAlignment="1">
      <alignment horizontal="right" indent="1"/>
    </xf>
    <xf numFmtId="0" fontId="16" fillId="0" borderId="0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 wrapText="1"/>
    </xf>
    <xf numFmtId="0" fontId="16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16" fillId="0" borderId="14" xfId="0" applyFont="1" applyBorder="1" applyAlignment="1">
      <alignment horizontal="right" vertical="center"/>
    </xf>
    <xf numFmtId="0" fontId="16" fillId="35" borderId="11" xfId="0" applyFont="1" applyFill="1" applyBorder="1" applyAlignment="1">
      <alignment horizontal="left"/>
    </xf>
    <xf numFmtId="0" fontId="16" fillId="35" borderId="12" xfId="0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19" fillId="34" borderId="11" xfId="0" applyFont="1" applyFill="1" applyBorder="1" applyAlignment="1" applyProtection="1">
      <alignment horizontal="center" vertical="center" wrapText="1"/>
    </xf>
    <xf numFmtId="0" fontId="19" fillId="34" borderId="12" xfId="0" applyFont="1" applyFill="1" applyBorder="1" applyAlignment="1" applyProtection="1">
      <alignment horizontal="center" vertical="center" wrapText="1"/>
    </xf>
    <xf numFmtId="0" fontId="19" fillId="34" borderId="13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3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>
      <selection activeCell="R3" sqref="R3"/>
    </sheetView>
  </sheetViews>
  <sheetFormatPr defaultRowHeight="15" x14ac:dyDescent="0.25"/>
  <cols>
    <col min="2" max="2" width="26.7109375" bestFit="1" customWidth="1"/>
    <col min="3" max="3" width="14.140625" customWidth="1"/>
    <col min="4" max="4" width="9.7109375" customWidth="1"/>
    <col min="5" max="5" width="10.28515625" customWidth="1"/>
    <col min="7" max="7" width="11.85546875" customWidth="1"/>
    <col min="9" max="13" width="14.5703125" customWidth="1"/>
  </cols>
  <sheetData>
    <row r="1" spans="1:13" ht="43.5" customHeight="1" x14ac:dyDescent="0.25">
      <c r="A1" s="16" t="s">
        <v>89</v>
      </c>
      <c r="B1" s="17"/>
      <c r="C1" s="17"/>
      <c r="D1" s="17"/>
      <c r="E1" s="17"/>
      <c r="F1" s="17"/>
      <c r="G1" s="17"/>
      <c r="H1" s="17"/>
      <c r="I1" s="18"/>
      <c r="J1" s="18"/>
      <c r="K1" s="18"/>
      <c r="L1" s="18"/>
      <c r="M1" s="18"/>
    </row>
    <row r="2" spans="1:13" ht="18.75" customHeight="1" x14ac:dyDescent="0.25">
      <c r="A2" s="15" t="s">
        <v>90</v>
      </c>
      <c r="B2" s="12"/>
      <c r="C2" s="12"/>
      <c r="D2" s="12"/>
      <c r="E2" s="12"/>
      <c r="F2" s="13"/>
      <c r="G2" s="13"/>
      <c r="H2" s="13"/>
      <c r="I2" s="14"/>
      <c r="J2" s="14"/>
      <c r="K2" s="14"/>
      <c r="L2" s="14"/>
      <c r="M2" s="14"/>
    </row>
    <row r="3" spans="1:13" ht="35.2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78</v>
      </c>
      <c r="F3" s="27" t="s">
        <v>80</v>
      </c>
      <c r="G3" s="27"/>
      <c r="H3" s="27"/>
      <c r="I3" s="28" t="s">
        <v>82</v>
      </c>
      <c r="J3" s="28"/>
      <c r="K3" s="22" t="s">
        <v>85</v>
      </c>
      <c r="L3" s="23"/>
      <c r="M3" s="24"/>
    </row>
    <row r="4" spans="1:13" ht="70.5" customHeight="1" x14ac:dyDescent="0.25">
      <c r="A4" s="26"/>
      <c r="B4" s="26"/>
      <c r="C4" s="26"/>
      <c r="D4" s="26"/>
      <c r="E4" s="26"/>
      <c r="F4" s="5" t="s">
        <v>79</v>
      </c>
      <c r="G4" s="4" t="s">
        <v>81</v>
      </c>
      <c r="H4" s="8" t="s">
        <v>88</v>
      </c>
      <c r="I4" s="1" t="s">
        <v>83</v>
      </c>
      <c r="J4" s="1" t="s">
        <v>84</v>
      </c>
      <c r="K4" s="2" t="s">
        <v>79</v>
      </c>
      <c r="L4" s="2" t="s">
        <v>86</v>
      </c>
      <c r="M4" s="2" t="s">
        <v>87</v>
      </c>
    </row>
    <row r="5" spans="1:13" x14ac:dyDescent="0.25">
      <c r="A5" s="19" t="s">
        <v>4</v>
      </c>
      <c r="B5" s="20"/>
      <c r="C5" s="20"/>
      <c r="D5" s="21"/>
      <c r="E5" s="9">
        <v>50479</v>
      </c>
      <c r="F5" s="9">
        <v>42130</v>
      </c>
      <c r="G5" s="9">
        <v>41849</v>
      </c>
      <c r="H5" s="9">
        <v>281</v>
      </c>
      <c r="I5" s="9">
        <v>1</v>
      </c>
      <c r="J5" s="9">
        <v>0</v>
      </c>
      <c r="K5" s="9">
        <v>185</v>
      </c>
      <c r="L5" s="9">
        <v>0</v>
      </c>
      <c r="M5" s="9">
        <v>0</v>
      </c>
    </row>
    <row r="6" spans="1:13" x14ac:dyDescent="0.25">
      <c r="A6" s="3" t="str">
        <f>"280101"</f>
        <v>280101</v>
      </c>
      <c r="B6" s="3" t="s">
        <v>5</v>
      </c>
      <c r="C6" s="3" t="s">
        <v>6</v>
      </c>
      <c r="D6" s="3" t="s">
        <v>7</v>
      </c>
      <c r="E6" s="10">
        <v>19717</v>
      </c>
      <c r="F6" s="10">
        <v>16690</v>
      </c>
      <c r="G6" s="10">
        <v>16641</v>
      </c>
      <c r="H6" s="10">
        <v>49</v>
      </c>
      <c r="I6" s="10">
        <v>0</v>
      </c>
      <c r="J6" s="10">
        <v>0</v>
      </c>
      <c r="K6" s="10">
        <v>53</v>
      </c>
      <c r="L6" s="10">
        <v>0</v>
      </c>
      <c r="M6" s="10">
        <v>0</v>
      </c>
    </row>
    <row r="7" spans="1:13" x14ac:dyDescent="0.25">
      <c r="A7" s="3" t="str">
        <f>"280102"</f>
        <v>280102</v>
      </c>
      <c r="B7" s="3" t="s">
        <v>8</v>
      </c>
      <c r="C7" s="3" t="s">
        <v>6</v>
      </c>
      <c r="D7" s="3" t="s">
        <v>7</v>
      </c>
      <c r="E7" s="10">
        <v>3430</v>
      </c>
      <c r="F7" s="10">
        <v>2942</v>
      </c>
      <c r="G7" s="10">
        <v>2908</v>
      </c>
      <c r="H7" s="10">
        <v>34</v>
      </c>
      <c r="I7" s="10">
        <v>0</v>
      </c>
      <c r="J7" s="10">
        <v>0</v>
      </c>
      <c r="K7" s="10">
        <v>7</v>
      </c>
      <c r="L7" s="10">
        <v>0</v>
      </c>
      <c r="M7" s="10">
        <v>0</v>
      </c>
    </row>
    <row r="8" spans="1:13" ht="15.75" customHeight="1" x14ac:dyDescent="0.25">
      <c r="A8" s="3" t="str">
        <f>"280103"</f>
        <v>280103</v>
      </c>
      <c r="B8" s="3" t="s">
        <v>9</v>
      </c>
      <c r="C8" s="3" t="s">
        <v>6</v>
      </c>
      <c r="D8" s="3" t="s">
        <v>7</v>
      </c>
      <c r="E8" s="10">
        <v>10073</v>
      </c>
      <c r="F8" s="10">
        <v>8263</v>
      </c>
      <c r="G8" s="10">
        <v>8189</v>
      </c>
      <c r="H8" s="10">
        <v>74</v>
      </c>
      <c r="I8" s="10">
        <v>0</v>
      </c>
      <c r="J8" s="10">
        <v>0</v>
      </c>
      <c r="K8" s="10">
        <v>27</v>
      </c>
      <c r="L8" s="10">
        <v>0</v>
      </c>
      <c r="M8" s="10">
        <v>0</v>
      </c>
    </row>
    <row r="9" spans="1:13" x14ac:dyDescent="0.25">
      <c r="A9" s="3" t="str">
        <f>"280104"</f>
        <v>280104</v>
      </c>
      <c r="B9" s="3" t="s">
        <v>10</v>
      </c>
      <c r="C9" s="3" t="s">
        <v>6</v>
      </c>
      <c r="D9" s="3" t="s">
        <v>7</v>
      </c>
      <c r="E9" s="10">
        <v>5521</v>
      </c>
      <c r="F9" s="10">
        <v>4566</v>
      </c>
      <c r="G9" s="10">
        <v>4532</v>
      </c>
      <c r="H9" s="10">
        <v>34</v>
      </c>
      <c r="I9" s="10">
        <v>0</v>
      </c>
      <c r="J9" s="10">
        <v>0</v>
      </c>
      <c r="K9" s="10">
        <v>43</v>
      </c>
      <c r="L9" s="10">
        <v>0</v>
      </c>
      <c r="M9" s="10">
        <v>0</v>
      </c>
    </row>
    <row r="10" spans="1:13" x14ac:dyDescent="0.25">
      <c r="A10" s="3" t="str">
        <f>"280105"</f>
        <v>280105</v>
      </c>
      <c r="B10" s="3" t="s">
        <v>11</v>
      </c>
      <c r="C10" s="3" t="s">
        <v>6</v>
      </c>
      <c r="D10" s="3" t="s">
        <v>7</v>
      </c>
      <c r="E10" s="10">
        <v>6156</v>
      </c>
      <c r="F10" s="10">
        <v>5068</v>
      </c>
      <c r="G10" s="10">
        <v>5028</v>
      </c>
      <c r="H10" s="10">
        <v>40</v>
      </c>
      <c r="I10" s="10">
        <v>0</v>
      </c>
      <c r="J10" s="10">
        <v>0</v>
      </c>
      <c r="K10" s="10">
        <v>36</v>
      </c>
      <c r="L10" s="10">
        <v>0</v>
      </c>
      <c r="M10" s="10">
        <v>0</v>
      </c>
    </row>
    <row r="11" spans="1:13" x14ac:dyDescent="0.25">
      <c r="A11" s="3" t="str">
        <f>"280106"</f>
        <v>280106</v>
      </c>
      <c r="B11" s="3" t="s">
        <v>12</v>
      </c>
      <c r="C11" s="3" t="s">
        <v>6</v>
      </c>
      <c r="D11" s="3" t="s">
        <v>7</v>
      </c>
      <c r="E11" s="10">
        <v>5582</v>
      </c>
      <c r="F11" s="10">
        <v>4601</v>
      </c>
      <c r="G11" s="10">
        <v>4551</v>
      </c>
      <c r="H11" s="10">
        <v>50</v>
      </c>
      <c r="I11" s="10">
        <v>1</v>
      </c>
      <c r="J11" s="10">
        <v>0</v>
      </c>
      <c r="K11" s="10">
        <v>19</v>
      </c>
      <c r="L11" s="10">
        <v>0</v>
      </c>
      <c r="M11" s="10">
        <v>0</v>
      </c>
    </row>
    <row r="12" spans="1:13" x14ac:dyDescent="0.25">
      <c r="A12" s="19" t="s">
        <v>13</v>
      </c>
      <c r="B12" s="20"/>
      <c r="C12" s="20"/>
      <c r="D12" s="21"/>
      <c r="E12" s="9">
        <v>35959</v>
      </c>
      <c r="F12" s="9">
        <v>29844</v>
      </c>
      <c r="G12" s="9">
        <v>29369</v>
      </c>
      <c r="H12" s="9">
        <v>475</v>
      </c>
      <c r="I12" s="9">
        <v>1</v>
      </c>
      <c r="J12" s="9">
        <v>0</v>
      </c>
      <c r="K12" s="9">
        <v>148</v>
      </c>
      <c r="L12" s="9">
        <v>0</v>
      </c>
      <c r="M12" s="9">
        <v>0</v>
      </c>
    </row>
    <row r="13" spans="1:13" x14ac:dyDescent="0.25">
      <c r="A13" s="3" t="str">
        <f>"280201"</f>
        <v>280201</v>
      </c>
      <c r="B13" s="3" t="s">
        <v>14</v>
      </c>
      <c r="C13" s="3" t="s">
        <v>15</v>
      </c>
      <c r="D13" s="3" t="s">
        <v>7</v>
      </c>
      <c r="E13" s="10">
        <v>14525</v>
      </c>
      <c r="F13" s="10">
        <v>11972</v>
      </c>
      <c r="G13" s="10">
        <v>11885</v>
      </c>
      <c r="H13" s="10">
        <v>87</v>
      </c>
      <c r="I13" s="10">
        <v>0</v>
      </c>
      <c r="J13" s="10">
        <v>0</v>
      </c>
      <c r="K13" s="10">
        <v>79</v>
      </c>
      <c r="L13" s="10">
        <v>0</v>
      </c>
      <c r="M13" s="10">
        <v>0</v>
      </c>
    </row>
    <row r="14" spans="1:13" ht="15" customHeight="1" x14ac:dyDescent="0.25">
      <c r="A14" s="3" t="str">
        <f>"280202"</f>
        <v>280202</v>
      </c>
      <c r="B14" s="3" t="s">
        <v>16</v>
      </c>
      <c r="C14" s="3" t="s">
        <v>15</v>
      </c>
      <c r="D14" s="3" t="s">
        <v>7</v>
      </c>
      <c r="E14" s="10">
        <v>5520</v>
      </c>
      <c r="F14" s="10">
        <v>4532</v>
      </c>
      <c r="G14" s="10">
        <v>4483</v>
      </c>
      <c r="H14" s="10">
        <v>49</v>
      </c>
      <c r="I14" s="10">
        <v>0</v>
      </c>
      <c r="J14" s="10">
        <v>0</v>
      </c>
      <c r="K14" s="10">
        <v>17</v>
      </c>
      <c r="L14" s="10">
        <v>0</v>
      </c>
      <c r="M14" s="10">
        <v>0</v>
      </c>
    </row>
    <row r="15" spans="1:13" x14ac:dyDescent="0.25">
      <c r="A15" s="3" t="str">
        <f>"280203"</f>
        <v>280203</v>
      </c>
      <c r="B15" s="3" t="s">
        <v>17</v>
      </c>
      <c r="C15" s="3" t="s">
        <v>15</v>
      </c>
      <c r="D15" s="3" t="s">
        <v>7</v>
      </c>
      <c r="E15" s="10">
        <v>3088</v>
      </c>
      <c r="F15" s="10">
        <v>2623</v>
      </c>
      <c r="G15" s="10">
        <v>2557</v>
      </c>
      <c r="H15" s="10">
        <v>66</v>
      </c>
      <c r="I15" s="10">
        <v>1</v>
      </c>
      <c r="J15" s="10">
        <v>0</v>
      </c>
      <c r="K15" s="10">
        <v>10</v>
      </c>
      <c r="L15" s="10">
        <v>0</v>
      </c>
      <c r="M15" s="10">
        <v>0</v>
      </c>
    </row>
    <row r="16" spans="1:13" x14ac:dyDescent="0.25">
      <c r="A16" s="3" t="str">
        <f>"280204"</f>
        <v>280204</v>
      </c>
      <c r="B16" s="3" t="s">
        <v>18</v>
      </c>
      <c r="C16" s="3" t="s">
        <v>15</v>
      </c>
      <c r="D16" s="3" t="s">
        <v>7</v>
      </c>
      <c r="E16" s="10">
        <v>2460</v>
      </c>
      <c r="F16" s="10">
        <v>2053</v>
      </c>
      <c r="G16" s="10">
        <v>1979</v>
      </c>
      <c r="H16" s="10">
        <v>74</v>
      </c>
      <c r="I16" s="10">
        <v>0</v>
      </c>
      <c r="J16" s="10">
        <v>0</v>
      </c>
      <c r="K16" s="10">
        <v>7</v>
      </c>
      <c r="L16" s="10">
        <v>0</v>
      </c>
      <c r="M16" s="10">
        <v>0</v>
      </c>
    </row>
    <row r="17" spans="1:13" x14ac:dyDescent="0.25">
      <c r="A17" s="3" t="str">
        <f>"280205"</f>
        <v>280205</v>
      </c>
      <c r="B17" s="3" t="s">
        <v>19</v>
      </c>
      <c r="C17" s="3" t="s">
        <v>15</v>
      </c>
      <c r="D17" s="3" t="s">
        <v>7</v>
      </c>
      <c r="E17" s="10">
        <v>5478</v>
      </c>
      <c r="F17" s="10">
        <v>4669</v>
      </c>
      <c r="G17" s="10">
        <v>4569</v>
      </c>
      <c r="H17" s="10">
        <v>100</v>
      </c>
      <c r="I17" s="10">
        <v>0</v>
      </c>
      <c r="J17" s="10">
        <v>0</v>
      </c>
      <c r="K17" s="10">
        <v>19</v>
      </c>
      <c r="L17" s="10">
        <v>0</v>
      </c>
      <c r="M17" s="10">
        <v>0</v>
      </c>
    </row>
    <row r="18" spans="1:13" x14ac:dyDescent="0.25">
      <c r="A18" s="3" t="str">
        <f>"280206"</f>
        <v>280206</v>
      </c>
      <c r="B18" s="3" t="s">
        <v>20</v>
      </c>
      <c r="C18" s="3" t="s">
        <v>15</v>
      </c>
      <c r="D18" s="3" t="s">
        <v>7</v>
      </c>
      <c r="E18" s="10">
        <v>2325</v>
      </c>
      <c r="F18" s="10">
        <v>1892</v>
      </c>
      <c r="G18" s="10">
        <v>1850</v>
      </c>
      <c r="H18" s="10">
        <v>42</v>
      </c>
      <c r="I18" s="10">
        <v>0</v>
      </c>
      <c r="J18" s="10">
        <v>0</v>
      </c>
      <c r="K18" s="10">
        <v>5</v>
      </c>
      <c r="L18" s="10">
        <v>0</v>
      </c>
      <c r="M18" s="10">
        <v>0</v>
      </c>
    </row>
    <row r="19" spans="1:13" x14ac:dyDescent="0.25">
      <c r="A19" s="3" t="str">
        <f>"280207"</f>
        <v>280207</v>
      </c>
      <c r="B19" s="3" t="s">
        <v>21</v>
      </c>
      <c r="C19" s="3" t="s">
        <v>15</v>
      </c>
      <c r="D19" s="3" t="s">
        <v>7</v>
      </c>
      <c r="E19" s="10">
        <v>2563</v>
      </c>
      <c r="F19" s="10">
        <v>2103</v>
      </c>
      <c r="G19" s="10">
        <v>2046</v>
      </c>
      <c r="H19" s="10">
        <v>57</v>
      </c>
      <c r="I19" s="10">
        <v>0</v>
      </c>
      <c r="J19" s="10">
        <v>0</v>
      </c>
      <c r="K19" s="10">
        <v>11</v>
      </c>
      <c r="L19" s="10">
        <v>0</v>
      </c>
      <c r="M19" s="10">
        <v>0</v>
      </c>
    </row>
    <row r="20" spans="1:13" x14ac:dyDescent="0.25">
      <c r="A20" s="19" t="s">
        <v>22</v>
      </c>
      <c r="B20" s="20"/>
      <c r="C20" s="20"/>
      <c r="D20" s="21"/>
      <c r="E20" s="9">
        <v>60132</v>
      </c>
      <c r="F20" s="9">
        <v>49131</v>
      </c>
      <c r="G20" s="9">
        <v>48687</v>
      </c>
      <c r="H20" s="9">
        <v>444</v>
      </c>
      <c r="I20" s="9">
        <v>0</v>
      </c>
      <c r="J20" s="9">
        <v>0</v>
      </c>
      <c r="K20" s="9">
        <v>150</v>
      </c>
      <c r="L20" s="9">
        <v>0</v>
      </c>
      <c r="M20" s="9">
        <v>0</v>
      </c>
    </row>
    <row r="21" spans="1:13" x14ac:dyDescent="0.25">
      <c r="A21" s="3" t="str">
        <f>"280301"</f>
        <v>280301</v>
      </c>
      <c r="B21" s="3" t="s">
        <v>23</v>
      </c>
      <c r="C21" s="3" t="s">
        <v>24</v>
      </c>
      <c r="D21" s="3" t="s">
        <v>7</v>
      </c>
      <c r="E21" s="10">
        <v>18826</v>
      </c>
      <c r="F21" s="10">
        <v>15640</v>
      </c>
      <c r="G21" s="10">
        <v>15556</v>
      </c>
      <c r="H21" s="10">
        <v>84</v>
      </c>
      <c r="I21" s="10">
        <v>0</v>
      </c>
      <c r="J21" s="10">
        <v>0</v>
      </c>
      <c r="K21" s="10">
        <v>34</v>
      </c>
      <c r="L21" s="10">
        <v>0</v>
      </c>
      <c r="M21" s="10">
        <v>0</v>
      </c>
    </row>
    <row r="22" spans="1:13" x14ac:dyDescent="0.25">
      <c r="A22" s="3" t="str">
        <f>"280302"</f>
        <v>280302</v>
      </c>
      <c r="B22" s="3" t="s">
        <v>25</v>
      </c>
      <c r="C22" s="3" t="s">
        <v>24</v>
      </c>
      <c r="D22" s="3" t="s">
        <v>7</v>
      </c>
      <c r="E22" s="10">
        <v>9523</v>
      </c>
      <c r="F22" s="10">
        <v>7582</v>
      </c>
      <c r="G22" s="10">
        <v>7555</v>
      </c>
      <c r="H22" s="10">
        <v>27</v>
      </c>
      <c r="I22" s="10">
        <v>0</v>
      </c>
      <c r="J22" s="10">
        <v>0</v>
      </c>
      <c r="K22" s="10">
        <v>37</v>
      </c>
      <c r="L22" s="10">
        <v>0</v>
      </c>
      <c r="M22" s="10">
        <v>0</v>
      </c>
    </row>
    <row r="23" spans="1:13" x14ac:dyDescent="0.25">
      <c r="A23" s="3" t="str">
        <f>"280303"</f>
        <v>280303</v>
      </c>
      <c r="B23" s="3" t="s">
        <v>26</v>
      </c>
      <c r="C23" s="3" t="s">
        <v>24</v>
      </c>
      <c r="D23" s="3" t="s">
        <v>7</v>
      </c>
      <c r="E23" s="10">
        <v>6586</v>
      </c>
      <c r="F23" s="10">
        <v>5345</v>
      </c>
      <c r="G23" s="10">
        <v>5286</v>
      </c>
      <c r="H23" s="10">
        <v>59</v>
      </c>
      <c r="I23" s="10">
        <v>0</v>
      </c>
      <c r="J23" s="10">
        <v>0</v>
      </c>
      <c r="K23" s="10">
        <v>11</v>
      </c>
      <c r="L23" s="10">
        <v>0</v>
      </c>
      <c r="M23" s="10">
        <v>0</v>
      </c>
    </row>
    <row r="24" spans="1:13" x14ac:dyDescent="0.25">
      <c r="A24" s="3" t="str">
        <f>"280304"</f>
        <v>280304</v>
      </c>
      <c r="B24" s="3" t="s">
        <v>27</v>
      </c>
      <c r="C24" s="3" t="s">
        <v>24</v>
      </c>
      <c r="D24" s="3" t="s">
        <v>7</v>
      </c>
      <c r="E24" s="10">
        <v>13145</v>
      </c>
      <c r="F24" s="10">
        <v>10766</v>
      </c>
      <c r="G24" s="10">
        <v>10574</v>
      </c>
      <c r="H24" s="10">
        <v>192</v>
      </c>
      <c r="I24" s="10">
        <v>0</v>
      </c>
      <c r="J24" s="10">
        <v>0</v>
      </c>
      <c r="K24" s="10">
        <v>36</v>
      </c>
      <c r="L24" s="10">
        <v>0</v>
      </c>
      <c r="M24" s="10">
        <v>0</v>
      </c>
    </row>
    <row r="25" spans="1:13" x14ac:dyDescent="0.25">
      <c r="A25" s="3" t="str">
        <f>"280305"</f>
        <v>280305</v>
      </c>
      <c r="B25" s="3" t="s">
        <v>28</v>
      </c>
      <c r="C25" s="3" t="s">
        <v>24</v>
      </c>
      <c r="D25" s="3" t="s">
        <v>7</v>
      </c>
      <c r="E25" s="10">
        <v>5240</v>
      </c>
      <c r="F25" s="10">
        <v>4279</v>
      </c>
      <c r="G25" s="10">
        <v>4248</v>
      </c>
      <c r="H25" s="10">
        <v>31</v>
      </c>
      <c r="I25" s="10">
        <v>0</v>
      </c>
      <c r="J25" s="10">
        <v>0</v>
      </c>
      <c r="K25" s="10">
        <v>13</v>
      </c>
      <c r="L25" s="10">
        <v>0</v>
      </c>
      <c r="M25" s="10">
        <v>0</v>
      </c>
    </row>
    <row r="26" spans="1:13" x14ac:dyDescent="0.25">
      <c r="A26" s="3" t="str">
        <f>"280306"</f>
        <v>280306</v>
      </c>
      <c r="B26" s="3" t="s">
        <v>29</v>
      </c>
      <c r="C26" s="3" t="s">
        <v>24</v>
      </c>
      <c r="D26" s="3" t="s">
        <v>7</v>
      </c>
      <c r="E26" s="10">
        <v>6812</v>
      </c>
      <c r="F26" s="10">
        <v>5519</v>
      </c>
      <c r="G26" s="10">
        <v>5468</v>
      </c>
      <c r="H26" s="10">
        <v>51</v>
      </c>
      <c r="I26" s="10">
        <v>0</v>
      </c>
      <c r="J26" s="10">
        <v>0</v>
      </c>
      <c r="K26" s="10">
        <v>19</v>
      </c>
      <c r="L26" s="10">
        <v>0</v>
      </c>
      <c r="M26" s="10">
        <v>0</v>
      </c>
    </row>
    <row r="27" spans="1:13" x14ac:dyDescent="0.25">
      <c r="A27" s="19" t="s">
        <v>30</v>
      </c>
      <c r="B27" s="20"/>
      <c r="C27" s="20"/>
      <c r="D27" s="21"/>
      <c r="E27" s="9">
        <v>52698</v>
      </c>
      <c r="F27" s="9">
        <v>43140</v>
      </c>
      <c r="G27" s="9">
        <v>42687</v>
      </c>
      <c r="H27" s="9">
        <v>453</v>
      </c>
      <c r="I27" s="9">
        <v>4</v>
      </c>
      <c r="J27" s="9">
        <v>0</v>
      </c>
      <c r="K27" s="9">
        <v>195</v>
      </c>
      <c r="L27" s="9">
        <v>0</v>
      </c>
      <c r="M27" s="9">
        <v>0</v>
      </c>
    </row>
    <row r="28" spans="1:13" x14ac:dyDescent="0.25">
      <c r="A28" s="3" t="str">
        <f>"280401"</f>
        <v>280401</v>
      </c>
      <c r="B28" s="3" t="s">
        <v>31</v>
      </c>
      <c r="C28" s="3" t="s">
        <v>32</v>
      </c>
      <c r="D28" s="3" t="s">
        <v>7</v>
      </c>
      <c r="E28" s="10">
        <v>7303</v>
      </c>
      <c r="F28" s="10">
        <v>5905</v>
      </c>
      <c r="G28" s="10">
        <v>5836</v>
      </c>
      <c r="H28" s="10">
        <v>69</v>
      </c>
      <c r="I28" s="10">
        <v>0</v>
      </c>
      <c r="J28" s="10">
        <v>0</v>
      </c>
      <c r="K28" s="10">
        <v>26</v>
      </c>
      <c r="L28" s="10">
        <v>0</v>
      </c>
      <c r="M28" s="10">
        <v>0</v>
      </c>
    </row>
    <row r="29" spans="1:13" x14ac:dyDescent="0.25">
      <c r="A29" s="3" t="str">
        <f>"280402"</f>
        <v>280402</v>
      </c>
      <c r="B29" s="3" t="s">
        <v>33</v>
      </c>
      <c r="C29" s="3" t="s">
        <v>32</v>
      </c>
      <c r="D29" s="3" t="s">
        <v>7</v>
      </c>
      <c r="E29" s="10">
        <v>2750</v>
      </c>
      <c r="F29" s="10">
        <v>2273</v>
      </c>
      <c r="G29" s="10">
        <v>2257</v>
      </c>
      <c r="H29" s="10">
        <v>16</v>
      </c>
      <c r="I29" s="10">
        <v>0</v>
      </c>
      <c r="J29" s="10">
        <v>0</v>
      </c>
      <c r="K29" s="10">
        <v>14</v>
      </c>
      <c r="L29" s="10">
        <v>0</v>
      </c>
      <c r="M29" s="10">
        <v>0</v>
      </c>
    </row>
    <row r="30" spans="1:13" x14ac:dyDescent="0.25">
      <c r="A30" s="3" t="str">
        <f>"280403"</f>
        <v>280403</v>
      </c>
      <c r="B30" s="3" t="s">
        <v>34</v>
      </c>
      <c r="C30" s="3" t="s">
        <v>32</v>
      </c>
      <c r="D30" s="3" t="s">
        <v>7</v>
      </c>
      <c r="E30" s="10">
        <v>4590</v>
      </c>
      <c r="F30" s="10">
        <v>3746</v>
      </c>
      <c r="G30" s="10">
        <v>3730</v>
      </c>
      <c r="H30" s="10">
        <v>16</v>
      </c>
      <c r="I30" s="10">
        <v>1</v>
      </c>
      <c r="J30" s="10">
        <v>0</v>
      </c>
      <c r="K30" s="10">
        <v>14</v>
      </c>
      <c r="L30" s="10">
        <v>0</v>
      </c>
      <c r="M30" s="10">
        <v>0</v>
      </c>
    </row>
    <row r="31" spans="1:13" x14ac:dyDescent="0.25">
      <c r="A31" s="3" t="str">
        <f>"280404"</f>
        <v>280404</v>
      </c>
      <c r="B31" s="3" t="s">
        <v>35</v>
      </c>
      <c r="C31" s="3" t="s">
        <v>32</v>
      </c>
      <c r="D31" s="3" t="s">
        <v>7</v>
      </c>
      <c r="E31" s="10">
        <v>3881</v>
      </c>
      <c r="F31" s="10">
        <v>3103</v>
      </c>
      <c r="G31" s="10">
        <v>3054</v>
      </c>
      <c r="H31" s="10">
        <v>49</v>
      </c>
      <c r="I31" s="10">
        <v>0</v>
      </c>
      <c r="J31" s="10">
        <v>0</v>
      </c>
      <c r="K31" s="10">
        <v>8</v>
      </c>
      <c r="L31" s="10">
        <v>0</v>
      </c>
      <c r="M31" s="10">
        <v>0</v>
      </c>
    </row>
    <row r="32" spans="1:13" x14ac:dyDescent="0.25">
      <c r="A32" s="3" t="str">
        <f>"280405"</f>
        <v>280405</v>
      </c>
      <c r="B32" s="3" t="s">
        <v>36</v>
      </c>
      <c r="C32" s="3" t="s">
        <v>32</v>
      </c>
      <c r="D32" s="3" t="s">
        <v>7</v>
      </c>
      <c r="E32" s="10">
        <v>3249</v>
      </c>
      <c r="F32" s="10">
        <v>2640</v>
      </c>
      <c r="G32" s="10">
        <v>2564</v>
      </c>
      <c r="H32" s="10">
        <v>76</v>
      </c>
      <c r="I32" s="10">
        <v>0</v>
      </c>
      <c r="J32" s="10">
        <v>0</v>
      </c>
      <c r="K32" s="10">
        <v>9</v>
      </c>
      <c r="L32" s="10">
        <v>0</v>
      </c>
      <c r="M32" s="10">
        <v>0</v>
      </c>
    </row>
    <row r="33" spans="1:13" x14ac:dyDescent="0.25">
      <c r="A33" s="3" t="str">
        <f>"280406"</f>
        <v>280406</v>
      </c>
      <c r="B33" s="3" t="s">
        <v>37</v>
      </c>
      <c r="C33" s="3" t="s">
        <v>32</v>
      </c>
      <c r="D33" s="3" t="s">
        <v>7</v>
      </c>
      <c r="E33" s="10">
        <v>4124</v>
      </c>
      <c r="F33" s="10">
        <v>3421</v>
      </c>
      <c r="G33" s="10">
        <v>3338</v>
      </c>
      <c r="H33" s="10">
        <v>83</v>
      </c>
      <c r="I33" s="10">
        <v>0</v>
      </c>
      <c r="J33" s="10">
        <v>0</v>
      </c>
      <c r="K33" s="10">
        <v>24</v>
      </c>
      <c r="L33" s="10">
        <v>0</v>
      </c>
      <c r="M33" s="10">
        <v>0</v>
      </c>
    </row>
    <row r="34" spans="1:13" x14ac:dyDescent="0.25">
      <c r="A34" s="3" t="str">
        <f>"280407"</f>
        <v>280407</v>
      </c>
      <c r="B34" s="3" t="s">
        <v>38</v>
      </c>
      <c r="C34" s="3" t="s">
        <v>32</v>
      </c>
      <c r="D34" s="3" t="s">
        <v>7</v>
      </c>
      <c r="E34" s="10">
        <v>17552</v>
      </c>
      <c r="F34" s="10">
        <v>14353</v>
      </c>
      <c r="G34" s="10">
        <v>14304</v>
      </c>
      <c r="H34" s="10">
        <v>49</v>
      </c>
      <c r="I34" s="10">
        <v>0</v>
      </c>
      <c r="J34" s="10">
        <v>0</v>
      </c>
      <c r="K34" s="10">
        <v>56</v>
      </c>
      <c r="L34" s="10">
        <v>0</v>
      </c>
      <c r="M34" s="10">
        <v>0</v>
      </c>
    </row>
    <row r="35" spans="1:13" x14ac:dyDescent="0.25">
      <c r="A35" s="3" t="str">
        <f>"280408"</f>
        <v>280408</v>
      </c>
      <c r="B35" s="3" t="s">
        <v>39</v>
      </c>
      <c r="C35" s="3" t="s">
        <v>32</v>
      </c>
      <c r="D35" s="3" t="s">
        <v>7</v>
      </c>
      <c r="E35" s="10">
        <v>3464</v>
      </c>
      <c r="F35" s="10">
        <v>2860</v>
      </c>
      <c r="G35" s="10">
        <v>2840</v>
      </c>
      <c r="H35" s="10">
        <v>20</v>
      </c>
      <c r="I35" s="10">
        <v>1</v>
      </c>
      <c r="J35" s="10">
        <v>0</v>
      </c>
      <c r="K35" s="10">
        <v>16</v>
      </c>
      <c r="L35" s="10">
        <v>0</v>
      </c>
      <c r="M35" s="10">
        <v>0</v>
      </c>
    </row>
    <row r="36" spans="1:13" x14ac:dyDescent="0.25">
      <c r="A36" s="3" t="str">
        <f>"280409"</f>
        <v>280409</v>
      </c>
      <c r="B36" s="3" t="s">
        <v>40</v>
      </c>
      <c r="C36" s="3" t="s">
        <v>32</v>
      </c>
      <c r="D36" s="3" t="s">
        <v>7</v>
      </c>
      <c r="E36" s="10">
        <v>5785</v>
      </c>
      <c r="F36" s="10">
        <v>4839</v>
      </c>
      <c r="G36" s="10">
        <v>4764</v>
      </c>
      <c r="H36" s="10">
        <v>75</v>
      </c>
      <c r="I36" s="10">
        <v>2</v>
      </c>
      <c r="J36" s="10">
        <v>0</v>
      </c>
      <c r="K36" s="10">
        <v>28</v>
      </c>
      <c r="L36" s="10">
        <v>0</v>
      </c>
      <c r="M36" s="10">
        <v>0</v>
      </c>
    </row>
    <row r="37" spans="1:13" x14ac:dyDescent="0.25">
      <c r="A37" s="19" t="s">
        <v>41</v>
      </c>
      <c r="B37" s="20"/>
      <c r="C37" s="20"/>
      <c r="D37" s="21"/>
      <c r="E37" s="9">
        <v>85826</v>
      </c>
      <c r="F37" s="9">
        <v>69349</v>
      </c>
      <c r="G37" s="9">
        <v>68866</v>
      </c>
      <c r="H37" s="9">
        <v>483</v>
      </c>
      <c r="I37" s="9">
        <v>4</v>
      </c>
      <c r="J37" s="9">
        <v>0</v>
      </c>
      <c r="K37" s="9">
        <v>379</v>
      </c>
      <c r="L37" s="9">
        <v>0</v>
      </c>
      <c r="M37" s="9">
        <v>0</v>
      </c>
    </row>
    <row r="38" spans="1:13" x14ac:dyDescent="0.25">
      <c r="A38" s="3" t="str">
        <f>"280701"</f>
        <v>280701</v>
      </c>
      <c r="B38" s="3" t="s">
        <v>42</v>
      </c>
      <c r="C38" s="3" t="s">
        <v>43</v>
      </c>
      <c r="D38" s="3" t="s">
        <v>7</v>
      </c>
      <c r="E38" s="10">
        <v>29559</v>
      </c>
      <c r="F38" s="10">
        <v>24579</v>
      </c>
      <c r="G38" s="10">
        <v>24450</v>
      </c>
      <c r="H38" s="10">
        <v>129</v>
      </c>
      <c r="I38" s="10">
        <v>2</v>
      </c>
      <c r="J38" s="10">
        <v>0</v>
      </c>
      <c r="K38" s="10">
        <v>107</v>
      </c>
      <c r="L38" s="10">
        <v>0</v>
      </c>
      <c r="M38" s="10">
        <v>0</v>
      </c>
    </row>
    <row r="39" spans="1:13" x14ac:dyDescent="0.25">
      <c r="A39" s="3" t="str">
        <f>"280702"</f>
        <v>280702</v>
      </c>
      <c r="B39" s="3" t="s">
        <v>44</v>
      </c>
      <c r="C39" s="3" t="s">
        <v>43</v>
      </c>
      <c r="D39" s="3" t="s">
        <v>7</v>
      </c>
      <c r="E39" s="10">
        <v>9692</v>
      </c>
      <c r="F39" s="10">
        <v>7639</v>
      </c>
      <c r="G39" s="10">
        <v>7597</v>
      </c>
      <c r="H39" s="10">
        <v>42</v>
      </c>
      <c r="I39" s="10">
        <v>0</v>
      </c>
      <c r="J39" s="10">
        <v>0</v>
      </c>
      <c r="K39" s="10">
        <v>55</v>
      </c>
      <c r="L39" s="10">
        <v>0</v>
      </c>
      <c r="M39" s="10">
        <v>0</v>
      </c>
    </row>
    <row r="40" spans="1:13" x14ac:dyDescent="0.25">
      <c r="A40" s="3" t="str">
        <f>"280703"</f>
        <v>280703</v>
      </c>
      <c r="B40" s="3" t="s">
        <v>45</v>
      </c>
      <c r="C40" s="3" t="s">
        <v>43</v>
      </c>
      <c r="D40" s="3" t="s">
        <v>7</v>
      </c>
      <c r="E40" s="10">
        <v>12880</v>
      </c>
      <c r="F40" s="10">
        <v>10177</v>
      </c>
      <c r="G40" s="10">
        <v>10077</v>
      </c>
      <c r="H40" s="10">
        <v>100</v>
      </c>
      <c r="I40" s="10">
        <v>1</v>
      </c>
      <c r="J40" s="10">
        <v>0</v>
      </c>
      <c r="K40" s="10">
        <v>37</v>
      </c>
      <c r="L40" s="10">
        <v>0</v>
      </c>
      <c r="M40" s="10">
        <v>0</v>
      </c>
    </row>
    <row r="41" spans="1:13" x14ac:dyDescent="0.25">
      <c r="A41" s="3" t="str">
        <f>"280704"</f>
        <v>280704</v>
      </c>
      <c r="B41" s="3" t="s">
        <v>46</v>
      </c>
      <c r="C41" s="3" t="s">
        <v>43</v>
      </c>
      <c r="D41" s="3" t="s">
        <v>7</v>
      </c>
      <c r="E41" s="10">
        <v>5580</v>
      </c>
      <c r="F41" s="10">
        <v>4490</v>
      </c>
      <c r="G41" s="10">
        <v>4446</v>
      </c>
      <c r="H41" s="10">
        <v>44</v>
      </c>
      <c r="I41" s="10">
        <v>0</v>
      </c>
      <c r="J41" s="10">
        <v>0</v>
      </c>
      <c r="K41" s="10">
        <v>18</v>
      </c>
      <c r="L41" s="10">
        <v>0</v>
      </c>
      <c r="M41" s="10">
        <v>0</v>
      </c>
    </row>
    <row r="42" spans="1:13" x14ac:dyDescent="0.25">
      <c r="A42" s="3" t="str">
        <f>"280705"</f>
        <v>280705</v>
      </c>
      <c r="B42" s="3" t="s">
        <v>47</v>
      </c>
      <c r="C42" s="3" t="s">
        <v>43</v>
      </c>
      <c r="D42" s="3" t="s">
        <v>7</v>
      </c>
      <c r="E42" s="10">
        <v>10437</v>
      </c>
      <c r="F42" s="10">
        <v>8160</v>
      </c>
      <c r="G42" s="10">
        <v>8138</v>
      </c>
      <c r="H42" s="10">
        <v>22</v>
      </c>
      <c r="I42" s="10">
        <v>0</v>
      </c>
      <c r="J42" s="10">
        <v>0</v>
      </c>
      <c r="K42" s="10">
        <v>26</v>
      </c>
      <c r="L42" s="10">
        <v>0</v>
      </c>
      <c r="M42" s="10">
        <v>0</v>
      </c>
    </row>
    <row r="43" spans="1:13" x14ac:dyDescent="0.25">
      <c r="A43" s="3" t="str">
        <f>"280706"</f>
        <v>280706</v>
      </c>
      <c r="B43" s="3" t="s">
        <v>48</v>
      </c>
      <c r="C43" s="3" t="s">
        <v>43</v>
      </c>
      <c r="D43" s="3" t="s">
        <v>7</v>
      </c>
      <c r="E43" s="10">
        <v>11608</v>
      </c>
      <c r="F43" s="10">
        <v>9257</v>
      </c>
      <c r="G43" s="10">
        <v>9197</v>
      </c>
      <c r="H43" s="10">
        <v>60</v>
      </c>
      <c r="I43" s="10">
        <v>0</v>
      </c>
      <c r="J43" s="10">
        <v>0</v>
      </c>
      <c r="K43" s="10">
        <v>121</v>
      </c>
      <c r="L43" s="10">
        <v>0</v>
      </c>
      <c r="M43" s="10">
        <v>0</v>
      </c>
    </row>
    <row r="44" spans="1:13" x14ac:dyDescent="0.25">
      <c r="A44" s="3" t="str">
        <f>"280707"</f>
        <v>280707</v>
      </c>
      <c r="B44" s="3" t="s">
        <v>49</v>
      </c>
      <c r="C44" s="3" t="s">
        <v>43</v>
      </c>
      <c r="D44" s="3" t="s">
        <v>7</v>
      </c>
      <c r="E44" s="10">
        <v>6070</v>
      </c>
      <c r="F44" s="10">
        <v>5047</v>
      </c>
      <c r="G44" s="10">
        <v>4961</v>
      </c>
      <c r="H44" s="10">
        <v>86</v>
      </c>
      <c r="I44" s="10">
        <v>1</v>
      </c>
      <c r="J44" s="10">
        <v>0</v>
      </c>
      <c r="K44" s="10">
        <v>15</v>
      </c>
      <c r="L44" s="10">
        <v>0</v>
      </c>
      <c r="M44" s="10">
        <v>0</v>
      </c>
    </row>
    <row r="45" spans="1:13" x14ac:dyDescent="0.25">
      <c r="A45" s="19" t="s">
        <v>50</v>
      </c>
      <c r="B45" s="20"/>
      <c r="C45" s="20"/>
      <c r="D45" s="21"/>
      <c r="E45" s="9">
        <v>36351</v>
      </c>
      <c r="F45" s="9">
        <v>30278</v>
      </c>
      <c r="G45" s="9">
        <v>29995</v>
      </c>
      <c r="H45" s="9">
        <v>283</v>
      </c>
      <c r="I45" s="9">
        <v>0</v>
      </c>
      <c r="J45" s="9">
        <v>0</v>
      </c>
      <c r="K45" s="9">
        <v>114</v>
      </c>
      <c r="L45" s="9">
        <v>0</v>
      </c>
      <c r="M45" s="9">
        <v>0</v>
      </c>
    </row>
    <row r="46" spans="1:13" x14ac:dyDescent="0.25">
      <c r="A46" s="3" t="str">
        <f>"280901"</f>
        <v>280901</v>
      </c>
      <c r="B46" s="3" t="s">
        <v>51</v>
      </c>
      <c r="C46" s="3" t="s">
        <v>52</v>
      </c>
      <c r="D46" s="3" t="s">
        <v>7</v>
      </c>
      <c r="E46" s="10">
        <v>13352</v>
      </c>
      <c r="F46" s="10">
        <v>11303</v>
      </c>
      <c r="G46" s="10">
        <v>11251</v>
      </c>
      <c r="H46" s="10">
        <v>52</v>
      </c>
      <c r="I46" s="10">
        <v>0</v>
      </c>
      <c r="J46" s="10">
        <v>0</v>
      </c>
      <c r="K46" s="10">
        <v>40</v>
      </c>
      <c r="L46" s="10">
        <v>0</v>
      </c>
      <c r="M46" s="10">
        <v>0</v>
      </c>
    </row>
    <row r="47" spans="1:13" x14ac:dyDescent="0.25">
      <c r="A47" s="3" t="str">
        <f>"280902"</f>
        <v>280902</v>
      </c>
      <c r="B47" s="3" t="s">
        <v>53</v>
      </c>
      <c r="C47" s="3" t="s">
        <v>52</v>
      </c>
      <c r="D47" s="3" t="s">
        <v>7</v>
      </c>
      <c r="E47" s="10">
        <v>3010</v>
      </c>
      <c r="F47" s="10">
        <v>2467</v>
      </c>
      <c r="G47" s="10">
        <v>2426</v>
      </c>
      <c r="H47" s="10">
        <v>41</v>
      </c>
      <c r="I47" s="10">
        <v>0</v>
      </c>
      <c r="J47" s="10">
        <v>0</v>
      </c>
      <c r="K47" s="10">
        <v>4</v>
      </c>
      <c r="L47" s="10">
        <v>0</v>
      </c>
      <c r="M47" s="10">
        <v>0</v>
      </c>
    </row>
    <row r="48" spans="1:13" x14ac:dyDescent="0.25">
      <c r="A48" s="3" t="str">
        <f>"280903"</f>
        <v>280903</v>
      </c>
      <c r="B48" s="3" t="s">
        <v>54</v>
      </c>
      <c r="C48" s="3" t="s">
        <v>52</v>
      </c>
      <c r="D48" s="3" t="s">
        <v>7</v>
      </c>
      <c r="E48" s="10">
        <v>6293</v>
      </c>
      <c r="F48" s="10">
        <v>5140</v>
      </c>
      <c r="G48" s="10">
        <v>5085</v>
      </c>
      <c r="H48" s="10">
        <v>55</v>
      </c>
      <c r="I48" s="10">
        <v>0</v>
      </c>
      <c r="J48" s="10">
        <v>0</v>
      </c>
      <c r="K48" s="10">
        <v>22</v>
      </c>
      <c r="L48" s="10">
        <v>0</v>
      </c>
      <c r="M48" s="10">
        <v>0</v>
      </c>
    </row>
    <row r="49" spans="1:13" x14ac:dyDescent="0.25">
      <c r="A49" s="3" t="str">
        <f>"280904"</f>
        <v>280904</v>
      </c>
      <c r="B49" s="3" t="s">
        <v>55</v>
      </c>
      <c r="C49" s="3" t="s">
        <v>52</v>
      </c>
      <c r="D49" s="3" t="s">
        <v>7</v>
      </c>
      <c r="E49" s="10">
        <v>3329</v>
      </c>
      <c r="F49" s="10">
        <v>2677</v>
      </c>
      <c r="G49" s="10">
        <v>2650</v>
      </c>
      <c r="H49" s="10">
        <v>27</v>
      </c>
      <c r="I49" s="10">
        <v>0</v>
      </c>
      <c r="J49" s="10">
        <v>0</v>
      </c>
      <c r="K49" s="10">
        <v>12</v>
      </c>
      <c r="L49" s="10">
        <v>0</v>
      </c>
      <c r="M49" s="10">
        <v>0</v>
      </c>
    </row>
    <row r="50" spans="1:13" x14ac:dyDescent="0.25">
      <c r="A50" s="3" t="str">
        <f>"280905"</f>
        <v>280905</v>
      </c>
      <c r="B50" s="3" t="s">
        <v>56</v>
      </c>
      <c r="C50" s="3" t="s">
        <v>52</v>
      </c>
      <c r="D50" s="3" t="s">
        <v>7</v>
      </c>
      <c r="E50" s="10">
        <v>10367</v>
      </c>
      <c r="F50" s="10">
        <v>8691</v>
      </c>
      <c r="G50" s="10">
        <v>8583</v>
      </c>
      <c r="H50" s="10">
        <v>108</v>
      </c>
      <c r="I50" s="10">
        <v>0</v>
      </c>
      <c r="J50" s="10">
        <v>0</v>
      </c>
      <c r="K50" s="10">
        <v>36</v>
      </c>
      <c r="L50" s="10">
        <v>0</v>
      </c>
      <c r="M50" s="10">
        <v>0</v>
      </c>
    </row>
    <row r="51" spans="1:13" x14ac:dyDescent="0.25">
      <c r="A51" s="19" t="s">
        <v>57</v>
      </c>
      <c r="B51" s="20"/>
      <c r="C51" s="20"/>
      <c r="D51" s="21"/>
      <c r="E51" s="9">
        <v>41014</v>
      </c>
      <c r="F51" s="9">
        <v>32751</v>
      </c>
      <c r="G51" s="9">
        <v>32425</v>
      </c>
      <c r="H51" s="9">
        <v>322</v>
      </c>
      <c r="I51" s="9">
        <v>1</v>
      </c>
      <c r="J51" s="9">
        <v>0</v>
      </c>
      <c r="K51" s="9">
        <v>127</v>
      </c>
      <c r="L51" s="9">
        <v>0</v>
      </c>
      <c r="M51" s="9">
        <v>0</v>
      </c>
    </row>
    <row r="52" spans="1:13" x14ac:dyDescent="0.25">
      <c r="A52" s="3" t="str">
        <f>"281201"</f>
        <v>281201</v>
      </c>
      <c r="B52" s="3" t="s">
        <v>58</v>
      </c>
      <c r="C52" s="3" t="s">
        <v>59</v>
      </c>
      <c r="D52" s="3" t="s">
        <v>7</v>
      </c>
      <c r="E52" s="10">
        <v>9369</v>
      </c>
      <c r="F52" s="10">
        <v>7750</v>
      </c>
      <c r="G52" s="10">
        <v>7597</v>
      </c>
      <c r="H52" s="10">
        <v>153</v>
      </c>
      <c r="I52" s="10">
        <v>0</v>
      </c>
      <c r="J52" s="10">
        <v>0</v>
      </c>
      <c r="K52" s="10">
        <v>27</v>
      </c>
      <c r="L52" s="10">
        <v>0</v>
      </c>
      <c r="M52" s="10">
        <v>0</v>
      </c>
    </row>
    <row r="53" spans="1:13" x14ac:dyDescent="0.25">
      <c r="A53" s="3" t="str">
        <f>"281202"</f>
        <v>281202</v>
      </c>
      <c r="B53" s="3" t="s">
        <v>60</v>
      </c>
      <c r="C53" s="3" t="s">
        <v>59</v>
      </c>
      <c r="D53" s="3" t="s">
        <v>7</v>
      </c>
      <c r="E53" s="10">
        <v>8755</v>
      </c>
      <c r="F53" s="10">
        <v>7034</v>
      </c>
      <c r="G53" s="10">
        <v>6986</v>
      </c>
      <c r="H53" s="10">
        <v>46</v>
      </c>
      <c r="I53" s="10">
        <v>0</v>
      </c>
      <c r="J53" s="10">
        <v>0</v>
      </c>
      <c r="K53" s="10">
        <v>28</v>
      </c>
      <c r="L53" s="10">
        <v>0</v>
      </c>
      <c r="M53" s="10">
        <v>0</v>
      </c>
    </row>
    <row r="54" spans="1:13" x14ac:dyDescent="0.25">
      <c r="A54" s="3" t="str">
        <f>"281203"</f>
        <v>281203</v>
      </c>
      <c r="B54" s="3" t="s">
        <v>61</v>
      </c>
      <c r="C54" s="3" t="s">
        <v>59</v>
      </c>
      <c r="D54" s="3" t="s">
        <v>7</v>
      </c>
      <c r="E54" s="10">
        <v>5912</v>
      </c>
      <c r="F54" s="10">
        <v>4694</v>
      </c>
      <c r="G54" s="10">
        <v>4660</v>
      </c>
      <c r="H54" s="10">
        <v>34</v>
      </c>
      <c r="I54" s="10">
        <v>0</v>
      </c>
      <c r="J54" s="10">
        <v>0</v>
      </c>
      <c r="K54" s="10">
        <v>20</v>
      </c>
      <c r="L54" s="10">
        <v>0</v>
      </c>
      <c r="M54" s="10">
        <v>0</v>
      </c>
    </row>
    <row r="55" spans="1:13" x14ac:dyDescent="0.25">
      <c r="A55" s="3" t="str">
        <f>"281204"</f>
        <v>281204</v>
      </c>
      <c r="B55" s="3" t="s">
        <v>62</v>
      </c>
      <c r="C55" s="3" t="s">
        <v>59</v>
      </c>
      <c r="D55" s="3" t="s">
        <v>7</v>
      </c>
      <c r="E55" s="10">
        <v>8848</v>
      </c>
      <c r="F55" s="10">
        <v>6931</v>
      </c>
      <c r="G55" s="10">
        <v>6877</v>
      </c>
      <c r="H55" s="10">
        <v>54</v>
      </c>
      <c r="I55" s="10">
        <v>0</v>
      </c>
      <c r="J55" s="10">
        <v>0</v>
      </c>
      <c r="K55" s="10">
        <v>31</v>
      </c>
      <c r="L55" s="10">
        <v>0</v>
      </c>
      <c r="M55" s="10">
        <v>0</v>
      </c>
    </row>
    <row r="56" spans="1:13" x14ac:dyDescent="0.25">
      <c r="A56" s="3" t="str">
        <f>"281205"</f>
        <v>281205</v>
      </c>
      <c r="B56" s="3" t="s">
        <v>63</v>
      </c>
      <c r="C56" s="3" t="s">
        <v>59</v>
      </c>
      <c r="D56" s="3" t="s">
        <v>7</v>
      </c>
      <c r="E56" s="10">
        <v>8130</v>
      </c>
      <c r="F56" s="10">
        <v>6342</v>
      </c>
      <c r="G56" s="10">
        <v>6305</v>
      </c>
      <c r="H56" s="10">
        <v>35</v>
      </c>
      <c r="I56" s="10">
        <v>1</v>
      </c>
      <c r="J56" s="10">
        <v>0</v>
      </c>
      <c r="K56" s="10">
        <v>21</v>
      </c>
      <c r="L56" s="10">
        <v>0</v>
      </c>
      <c r="M56" s="10">
        <v>0</v>
      </c>
    </row>
    <row r="57" spans="1:13" x14ac:dyDescent="0.25">
      <c r="A57" s="19" t="s">
        <v>64</v>
      </c>
      <c r="B57" s="20"/>
      <c r="C57" s="20"/>
      <c r="D57" s="21"/>
      <c r="E57" s="9">
        <v>94089</v>
      </c>
      <c r="F57" s="9">
        <v>77402</v>
      </c>
      <c r="G57" s="9">
        <v>76339</v>
      </c>
      <c r="H57" s="9">
        <v>1063</v>
      </c>
      <c r="I57" s="9">
        <v>9</v>
      </c>
      <c r="J57" s="9">
        <v>0</v>
      </c>
      <c r="K57" s="9">
        <v>294</v>
      </c>
      <c r="L57" s="9">
        <v>0</v>
      </c>
      <c r="M57" s="9">
        <v>0</v>
      </c>
    </row>
    <row r="58" spans="1:13" x14ac:dyDescent="0.25">
      <c r="A58" s="3" t="str">
        <f>"281501"</f>
        <v>281501</v>
      </c>
      <c r="B58" s="3" t="s">
        <v>65</v>
      </c>
      <c r="C58" s="3" t="s">
        <v>66</v>
      </c>
      <c r="D58" s="3" t="s">
        <v>7</v>
      </c>
      <c r="E58" s="10">
        <v>28517</v>
      </c>
      <c r="F58" s="10">
        <v>23858</v>
      </c>
      <c r="G58" s="10">
        <v>23696</v>
      </c>
      <c r="H58" s="10">
        <v>162</v>
      </c>
      <c r="I58" s="10">
        <v>1</v>
      </c>
      <c r="J58" s="10">
        <v>0</v>
      </c>
      <c r="K58" s="10">
        <v>75</v>
      </c>
      <c r="L58" s="10">
        <v>0</v>
      </c>
      <c r="M58" s="10">
        <v>0</v>
      </c>
    </row>
    <row r="59" spans="1:13" x14ac:dyDescent="0.25">
      <c r="A59" s="3" t="str">
        <f>"281502"</f>
        <v>281502</v>
      </c>
      <c r="B59" s="3" t="s">
        <v>67</v>
      </c>
      <c r="C59" s="3" t="s">
        <v>66</v>
      </c>
      <c r="D59" s="3" t="s">
        <v>7</v>
      </c>
      <c r="E59" s="10">
        <v>3814</v>
      </c>
      <c r="F59" s="10">
        <v>3108</v>
      </c>
      <c r="G59" s="10">
        <v>3055</v>
      </c>
      <c r="H59" s="10">
        <v>53</v>
      </c>
      <c r="I59" s="10">
        <v>0</v>
      </c>
      <c r="J59" s="10">
        <v>0</v>
      </c>
      <c r="K59" s="10">
        <v>14</v>
      </c>
      <c r="L59" s="10">
        <v>0</v>
      </c>
      <c r="M59" s="10">
        <v>0</v>
      </c>
    </row>
    <row r="60" spans="1:13" x14ac:dyDescent="0.25">
      <c r="A60" s="3" t="str">
        <f>"281503"</f>
        <v>281503</v>
      </c>
      <c r="B60" s="3" t="s">
        <v>68</v>
      </c>
      <c r="C60" s="3" t="s">
        <v>66</v>
      </c>
      <c r="D60" s="3" t="s">
        <v>7</v>
      </c>
      <c r="E60" s="10">
        <v>5029</v>
      </c>
      <c r="F60" s="10">
        <v>4082</v>
      </c>
      <c r="G60" s="10">
        <v>3996</v>
      </c>
      <c r="H60" s="10">
        <v>86</v>
      </c>
      <c r="I60" s="10">
        <v>3</v>
      </c>
      <c r="J60" s="10">
        <v>0</v>
      </c>
      <c r="K60" s="10">
        <v>12</v>
      </c>
      <c r="L60" s="10">
        <v>0</v>
      </c>
      <c r="M60" s="10">
        <v>0</v>
      </c>
    </row>
    <row r="61" spans="1:13" x14ac:dyDescent="0.25">
      <c r="A61" s="3" t="str">
        <f>"281504"</f>
        <v>281504</v>
      </c>
      <c r="B61" s="3" t="s">
        <v>69</v>
      </c>
      <c r="C61" s="3" t="s">
        <v>66</v>
      </c>
      <c r="D61" s="3" t="s">
        <v>7</v>
      </c>
      <c r="E61" s="10">
        <v>4271</v>
      </c>
      <c r="F61" s="10">
        <v>3472</v>
      </c>
      <c r="G61" s="10">
        <v>3326</v>
      </c>
      <c r="H61" s="10">
        <v>146</v>
      </c>
      <c r="I61" s="10">
        <v>0</v>
      </c>
      <c r="J61" s="10">
        <v>0</v>
      </c>
      <c r="K61" s="10">
        <v>12</v>
      </c>
      <c r="L61" s="10">
        <v>0</v>
      </c>
      <c r="M61" s="10">
        <v>0</v>
      </c>
    </row>
    <row r="62" spans="1:13" x14ac:dyDescent="0.25">
      <c r="A62" s="3" t="str">
        <f>"281505"</f>
        <v>281505</v>
      </c>
      <c r="B62" s="3" t="s">
        <v>70</v>
      </c>
      <c r="C62" s="3" t="s">
        <v>66</v>
      </c>
      <c r="D62" s="3" t="s">
        <v>7</v>
      </c>
      <c r="E62" s="10">
        <v>5552</v>
      </c>
      <c r="F62" s="10">
        <v>4535</v>
      </c>
      <c r="G62" s="10">
        <v>4455</v>
      </c>
      <c r="H62" s="10">
        <v>80</v>
      </c>
      <c r="I62" s="10">
        <v>0</v>
      </c>
      <c r="J62" s="10">
        <v>0</v>
      </c>
      <c r="K62" s="10">
        <v>18</v>
      </c>
      <c r="L62" s="10">
        <v>0</v>
      </c>
      <c r="M62" s="10">
        <v>0</v>
      </c>
    </row>
    <row r="63" spans="1:13" x14ac:dyDescent="0.25">
      <c r="A63" s="3" t="str">
        <f>"281506"</f>
        <v>281506</v>
      </c>
      <c r="B63" s="3" t="s">
        <v>71</v>
      </c>
      <c r="C63" s="3" t="s">
        <v>66</v>
      </c>
      <c r="D63" s="3" t="s">
        <v>7</v>
      </c>
      <c r="E63" s="10">
        <v>4903</v>
      </c>
      <c r="F63" s="10">
        <v>4106</v>
      </c>
      <c r="G63" s="10">
        <v>4014</v>
      </c>
      <c r="H63" s="10">
        <v>92</v>
      </c>
      <c r="I63" s="10">
        <v>2</v>
      </c>
      <c r="J63" s="10">
        <v>0</v>
      </c>
      <c r="K63" s="10">
        <v>14</v>
      </c>
      <c r="L63" s="10">
        <v>0</v>
      </c>
      <c r="M63" s="10">
        <v>0</v>
      </c>
    </row>
    <row r="64" spans="1:13" x14ac:dyDescent="0.25">
      <c r="A64" s="3" t="str">
        <f>"281507"</f>
        <v>281507</v>
      </c>
      <c r="B64" s="3" t="s">
        <v>72</v>
      </c>
      <c r="C64" s="3" t="s">
        <v>66</v>
      </c>
      <c r="D64" s="3" t="s">
        <v>7</v>
      </c>
      <c r="E64" s="10">
        <v>4598</v>
      </c>
      <c r="F64" s="10">
        <v>3805</v>
      </c>
      <c r="G64" s="10">
        <v>3735</v>
      </c>
      <c r="H64" s="10">
        <v>70</v>
      </c>
      <c r="I64" s="10">
        <v>2</v>
      </c>
      <c r="J64" s="10">
        <v>0</v>
      </c>
      <c r="K64" s="10">
        <v>12</v>
      </c>
      <c r="L64" s="10">
        <v>0</v>
      </c>
      <c r="M64" s="10">
        <v>0</v>
      </c>
    </row>
    <row r="65" spans="1:13" x14ac:dyDescent="0.25">
      <c r="A65" s="3" t="str">
        <f>"281508"</f>
        <v>281508</v>
      </c>
      <c r="B65" s="3" t="s">
        <v>73</v>
      </c>
      <c r="C65" s="3" t="s">
        <v>66</v>
      </c>
      <c r="D65" s="3" t="s">
        <v>7</v>
      </c>
      <c r="E65" s="10">
        <v>21787</v>
      </c>
      <c r="F65" s="10">
        <v>17948</v>
      </c>
      <c r="G65" s="10">
        <v>17722</v>
      </c>
      <c r="H65" s="10">
        <v>226</v>
      </c>
      <c r="I65" s="10">
        <v>1</v>
      </c>
      <c r="J65" s="10">
        <v>0</v>
      </c>
      <c r="K65" s="10">
        <v>67</v>
      </c>
      <c r="L65" s="10">
        <v>0</v>
      </c>
      <c r="M65" s="10">
        <v>0</v>
      </c>
    </row>
    <row r="66" spans="1:13" x14ac:dyDescent="0.25">
      <c r="A66" s="3" t="str">
        <f>"281509"</f>
        <v>281509</v>
      </c>
      <c r="B66" s="3" t="s">
        <v>74</v>
      </c>
      <c r="C66" s="3" t="s">
        <v>66</v>
      </c>
      <c r="D66" s="3" t="s">
        <v>7</v>
      </c>
      <c r="E66" s="10">
        <v>15618</v>
      </c>
      <c r="F66" s="10">
        <v>12488</v>
      </c>
      <c r="G66" s="10">
        <v>12340</v>
      </c>
      <c r="H66" s="10">
        <v>148</v>
      </c>
      <c r="I66" s="10">
        <v>0</v>
      </c>
      <c r="J66" s="10">
        <v>0</v>
      </c>
      <c r="K66" s="10">
        <v>70</v>
      </c>
      <c r="L66" s="10">
        <v>0</v>
      </c>
      <c r="M66" s="10">
        <v>0</v>
      </c>
    </row>
    <row r="67" spans="1:13" x14ac:dyDescent="0.25">
      <c r="A67" s="6" t="s">
        <v>75</v>
      </c>
      <c r="B67" s="7"/>
      <c r="C67" s="7"/>
      <c r="D67" s="7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3" t="str">
        <f>"286101"</f>
        <v>286101</v>
      </c>
      <c r="B68" s="3" t="s">
        <v>76</v>
      </c>
      <c r="C68" s="3" t="s">
        <v>7</v>
      </c>
      <c r="D68" s="3" t="s">
        <v>7</v>
      </c>
      <c r="E68" s="10">
        <v>99949</v>
      </c>
      <c r="F68" s="10">
        <v>84129</v>
      </c>
      <c r="G68" s="10">
        <v>83620</v>
      </c>
      <c r="H68" s="10">
        <v>509</v>
      </c>
      <c r="I68" s="10">
        <v>2</v>
      </c>
      <c r="J68" s="10">
        <v>0</v>
      </c>
      <c r="K68" s="10">
        <v>393</v>
      </c>
      <c r="L68" s="10">
        <v>0</v>
      </c>
      <c r="M68" s="10">
        <v>0</v>
      </c>
    </row>
    <row r="69" spans="1:13" x14ac:dyDescent="0.25">
      <c r="A69" s="3" t="s">
        <v>77</v>
      </c>
      <c r="B69" s="29"/>
      <c r="C69" s="30"/>
      <c r="D69" s="31"/>
      <c r="E69" s="11">
        <v>556497</v>
      </c>
      <c r="F69" s="11">
        <v>458154</v>
      </c>
      <c r="G69" s="11">
        <v>453837</v>
      </c>
      <c r="H69" s="11">
        <v>4313</v>
      </c>
      <c r="I69" s="11">
        <v>22</v>
      </c>
      <c r="J69" s="11">
        <v>0</v>
      </c>
      <c r="K69" s="11">
        <v>1985</v>
      </c>
      <c r="L69" s="11">
        <v>0</v>
      </c>
      <c r="M69" s="11">
        <v>0</v>
      </c>
    </row>
  </sheetData>
  <mergeCells count="19">
    <mergeCell ref="A57:D57"/>
    <mergeCell ref="F3:H3"/>
    <mergeCell ref="I3:J3"/>
    <mergeCell ref="B69:D69"/>
    <mergeCell ref="A12:D12"/>
    <mergeCell ref="A5:D5"/>
    <mergeCell ref="C3:C4"/>
    <mergeCell ref="D3:D4"/>
    <mergeCell ref="E3:E4"/>
    <mergeCell ref="A1:H1"/>
    <mergeCell ref="I1:M1"/>
    <mergeCell ref="A51:D51"/>
    <mergeCell ref="A45:D45"/>
    <mergeCell ref="A37:D37"/>
    <mergeCell ref="A27:D27"/>
    <mergeCell ref="A20:D20"/>
    <mergeCell ref="K3:M3"/>
    <mergeCell ref="A3:A4"/>
    <mergeCell ref="B3:B4"/>
  </mergeCells>
  <pageMargins left="0.23622047244094491" right="0.23622047244094491" top="0.19685039370078741" bottom="0.19685039370078741" header="0.31496062992125984" footer="0.31496062992125984"/>
  <pageSetup paperSize="9" scale="82" orientation="landscape" r:id="rId1"/>
  <headerFooter differentFirst="1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rejestr_wyborcow_kw_2_2026</vt:lpstr>
      <vt:lpstr>rejestr_wyborcow_kw_2_2026!Obszar_wydruku</vt:lpstr>
      <vt:lpstr>rejestr_wyborcow_kw_2_2026!Tytuły_wydruku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Kwaśniewski</dc:creator>
  <cp:lastModifiedBy>Piotr Kwaśniewski</cp:lastModifiedBy>
  <cp:lastPrinted>2026-04-13T10:48:08Z</cp:lastPrinted>
  <dcterms:created xsi:type="dcterms:W3CDTF">2023-04-13T09:58:15Z</dcterms:created>
  <dcterms:modified xsi:type="dcterms:W3CDTF">2026-07-09T12:56:38Z</dcterms:modified>
</cp:coreProperties>
</file>