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DELFS02\Rejestr Wyborców\_423 - Meldunki o stanie rejestru wyborców\2025 r\"/>
    </mc:Choice>
  </mc:AlternateContent>
  <xr:revisionPtr revIDLastSave="0" documentId="13_ncr:1_{DE564E3E-0794-4666-AABF-E6226813F606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jestr_wyborcow_kw_1_2025" sheetId="1" r:id="rId1"/>
  </sheets>
  <definedNames>
    <definedName name="_xlnm._FilterDatabase" localSheetId="0" hidden="1">rejestr_wyborcow_kw_1_2025!#REF!</definedName>
    <definedName name="_xlnm.Print_Area" localSheetId="0">rejestr_wyborcow_kw_1_2025!$A$1:$M$69</definedName>
    <definedName name="_xlnm.Print_Titles" localSheetId="0">rejestr_wyborcow_kw_1_2025!$3:$4</definedName>
  </definedNames>
  <calcPr calcId="191029"/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3" i="1"/>
  <c r="A14" i="1"/>
  <c r="A15" i="1"/>
  <c r="A16" i="1"/>
  <c r="A17" i="1"/>
  <c r="A18" i="1"/>
  <c r="A19" i="1"/>
  <c r="A21" i="1"/>
  <c r="A22" i="1"/>
  <c r="A23" i="1"/>
  <c r="A24" i="1"/>
  <c r="A25" i="1"/>
  <c r="A26" i="1"/>
  <c r="A28" i="1"/>
  <c r="A29" i="1"/>
  <c r="A30" i="1"/>
  <c r="A31" i="1"/>
  <c r="A32" i="1"/>
  <c r="A33" i="1"/>
  <c r="A34" i="1"/>
  <c r="A35" i="1"/>
  <c r="A36" i="1"/>
  <c r="A38" i="1"/>
  <c r="A39" i="1"/>
  <c r="A40" i="1"/>
  <c r="A41" i="1"/>
  <c r="A42" i="1"/>
  <c r="A43" i="1"/>
  <c r="A44" i="1"/>
  <c r="A46" i="1"/>
  <c r="A47" i="1"/>
  <c r="A48" i="1"/>
  <c r="A49" i="1"/>
  <c r="A50" i="1"/>
  <c r="A52" i="1"/>
  <c r="A53" i="1"/>
  <c r="A54" i="1"/>
  <c r="A55" i="1"/>
  <c r="A56" i="1"/>
  <c r="A58" i="1"/>
  <c r="A59" i="1"/>
  <c r="A60" i="1"/>
  <c r="A61" i="1"/>
  <c r="A62" i="1"/>
  <c r="A63" i="1"/>
  <c r="A64" i="1"/>
  <c r="A65" i="1"/>
  <c r="A66" i="1"/>
  <c r="A68" i="1"/>
</calcChain>
</file>

<file path=xl/sharedStrings.xml><?xml version="1.0" encoding="utf-8"?>
<sst xmlns="http://schemas.openxmlformats.org/spreadsheetml/2006/main" count="193" uniqueCount="91">
  <si>
    <t>Kod TERYT</t>
  </si>
  <si>
    <t>Gmina</t>
  </si>
  <si>
    <t>Powiat</t>
  </si>
  <si>
    <t>Delegatura</t>
  </si>
  <si>
    <t>Powiat bartoszycki</t>
  </si>
  <si>
    <t>m. Bartoszyce</t>
  </si>
  <si>
    <t>bartoszycki</t>
  </si>
  <si>
    <t>Elbląg</t>
  </si>
  <si>
    <t>m. Górowo Iławeckie</t>
  </si>
  <si>
    <t>gm. Bartoszyce</t>
  </si>
  <si>
    <t>gm. Bisztynek</t>
  </si>
  <si>
    <t>gm. Górowo Iławeckie</t>
  </si>
  <si>
    <t>gm. Sępopol</t>
  </si>
  <si>
    <t>Powiat braniewski</t>
  </si>
  <si>
    <t>m. Braniewo</t>
  </si>
  <si>
    <t>braniewski</t>
  </si>
  <si>
    <t>gm. Braniewo</t>
  </si>
  <si>
    <t>gm. Frombork</t>
  </si>
  <si>
    <t>gm. Lelkowo</t>
  </si>
  <si>
    <t>gm. Pieniężno</t>
  </si>
  <si>
    <t>gm. Płoskinia</t>
  </si>
  <si>
    <t>gm. Wilczęta</t>
  </si>
  <si>
    <t>Powiat działdowski</t>
  </si>
  <si>
    <t>m. Działdowo</t>
  </si>
  <si>
    <t>działdowski</t>
  </si>
  <si>
    <t>gm. Działdowo</t>
  </si>
  <si>
    <t>gm. Iłowo-Osada</t>
  </si>
  <si>
    <t>gm. Lidzbark</t>
  </si>
  <si>
    <t>gm. Płośnica</t>
  </si>
  <si>
    <t>gm. Rybno</t>
  </si>
  <si>
    <t>Powiat elbląski</t>
  </si>
  <si>
    <t>gm. Elbląg</t>
  </si>
  <si>
    <t>elbląski</t>
  </si>
  <si>
    <t>gm. Godkowo</t>
  </si>
  <si>
    <t>gm. Gronowo Elbląskie</t>
  </si>
  <si>
    <t>gm. Markusy</t>
  </si>
  <si>
    <t>gm. Milejewo</t>
  </si>
  <si>
    <t>gm. Młynary</t>
  </si>
  <si>
    <t>gm. Pasłęk</t>
  </si>
  <si>
    <t>gm. Rychliki</t>
  </si>
  <si>
    <t>gm. Tolkmicko</t>
  </si>
  <si>
    <t>Powiat iławski</t>
  </si>
  <si>
    <t>m. Iława</t>
  </si>
  <si>
    <t>iławski</t>
  </si>
  <si>
    <t>m. Lubawa</t>
  </si>
  <si>
    <t>gm. Iława</t>
  </si>
  <si>
    <t>gm. Kisielice</t>
  </si>
  <si>
    <t>gm. Lubawa</t>
  </si>
  <si>
    <t>gm. Susz</t>
  </si>
  <si>
    <t>gm. Zalewo</t>
  </si>
  <si>
    <t>Powiat lidzbarski</t>
  </si>
  <si>
    <t>m. Lidzbark Warmiński</t>
  </si>
  <si>
    <t>lidzbarski</t>
  </si>
  <si>
    <t>gm. Kiwity</t>
  </si>
  <si>
    <t>gm. Lidzbark Warmiński</t>
  </si>
  <si>
    <t>gm. Lubomino</t>
  </si>
  <si>
    <t>gm. Orneta</t>
  </si>
  <si>
    <t>Powiat nowomiejski</t>
  </si>
  <si>
    <t>m. Nowe Miasto Lubawskie</t>
  </si>
  <si>
    <t>nowomiejski</t>
  </si>
  <si>
    <t>gm. Biskupiec</t>
  </si>
  <si>
    <t>gm. Grodziczno</t>
  </si>
  <si>
    <t>gm. Kurzętnik</t>
  </si>
  <si>
    <t>gm. Nowe Miasto Lubawskie</t>
  </si>
  <si>
    <t>Powiat ostródzki</t>
  </si>
  <si>
    <t>m. Ostróda</t>
  </si>
  <si>
    <t>ostródzki</t>
  </si>
  <si>
    <t>gm. Dąbrówno</t>
  </si>
  <si>
    <t>gm. Grunwald</t>
  </si>
  <si>
    <t>gm. Łukta</t>
  </si>
  <si>
    <t>gm. Małdyty</t>
  </si>
  <si>
    <t>gm. Miłakowo</t>
  </si>
  <si>
    <t>gm. Miłomłyn</t>
  </si>
  <si>
    <t>gm. Morąg</t>
  </si>
  <si>
    <t>gm. Ostróda</t>
  </si>
  <si>
    <t>Miasto na prawach powiatu</t>
  </si>
  <si>
    <t>m. Elbląg</t>
  </si>
  <si>
    <t>Suma</t>
  </si>
  <si>
    <t>Liczba 
mieszkańców</t>
  </si>
  <si>
    <t>ogółem</t>
  </si>
  <si>
    <t>Liczba wyborców ujętych w stałym obwodzie w CRW</t>
  </si>
  <si>
    <t>z urzędu na podstawie adresu stałego zameldowania</t>
  </si>
  <si>
    <t>w tym liczba wyborców posiadających</t>
  </si>
  <si>
    <t>obywatelstwo krajów UE</t>
  </si>
  <si>
    <t>obywatelstwo UK</t>
  </si>
  <si>
    <t>Liczba osób pozbawionych 
prawa wybierania</t>
  </si>
  <si>
    <t>w tym posiadających obywatelstwo krajów UE</t>
  </si>
  <si>
    <t>w tym posiadających obywatelstwo UK</t>
  </si>
  <si>
    <t>na wniosek</t>
  </si>
  <si>
    <t>Krajowe Biuro Wyborcze Delegatura w Elblągu
DEL.423.2.2025</t>
  </si>
  <si>
    <t>Meldunek okresowy 2025 r. kwartał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</si>
</sst>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9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99FF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8" fillId="33" borderId="10" xfId="0" applyFont="1" applyFill="1" applyBorder="1" applyAlignment="1" applyProtection="1">
      <alignment horizontal="center" vertical="center" wrapText="1"/>
    </xf>
    <xf numFmtId="0" fontId="19" fillId="34" borderId="10" xfId="0" applyFont="1" applyFill="1" applyBorder="1" applyAlignment="1" applyProtection="1">
      <alignment horizontal="center" vertical="center" wrapText="1"/>
    </xf>
    <xf numFmtId="0" fontId="0" fillId="0" borderId="10" xfId="0" applyBorder="1"/>
    <xf numFmtId="0" fontId="18" fillId="0" borderId="10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/>
    </xf>
    <xf numFmtId="0" fontId="16" fillId="35" borderId="11" xfId="0" applyFont="1" applyFill="1" applyBorder="1" applyAlignment="1"/>
    <xf numFmtId="0" fontId="16" fillId="35" borderId="12" xfId="0" applyFont="1" applyFill="1" applyBorder="1" applyAlignment="1"/>
    <xf numFmtId="0" fontId="18" fillId="0" borderId="10" xfId="0" applyFont="1" applyBorder="1" applyAlignment="1" applyProtection="1">
      <alignment vertical="center" wrapText="1"/>
    </xf>
    <xf numFmtId="0" fontId="16" fillId="35" borderId="10" xfId="0" applyFont="1" applyFill="1" applyBorder="1" applyAlignment="1">
      <alignment horizontal="right" indent="1"/>
    </xf>
    <xf numFmtId="0" fontId="0" fillId="0" borderId="10" xfId="0" applyBorder="1" applyAlignment="1">
      <alignment horizontal="right" indent="1"/>
    </xf>
    <xf numFmtId="0" fontId="16" fillId="0" borderId="10" xfId="0" applyFont="1" applyBorder="1" applyAlignment="1">
      <alignment horizontal="right" indent="1"/>
    </xf>
    <xf numFmtId="0" fontId="16" fillId="0" borderId="0" xfId="0" applyFont="1" applyBorder="1" applyAlignment="1">
      <alignment horizontal="centerContinuous"/>
    </xf>
    <xf numFmtId="0" fontId="16" fillId="0" borderId="14" xfId="0" applyFont="1" applyBorder="1" applyAlignment="1">
      <alignment horizontal="centerContinuous"/>
    </xf>
    <xf numFmtId="0" fontId="16" fillId="0" borderId="14" xfId="0" applyFont="1" applyBorder="1" applyAlignment="1">
      <alignment horizontal="centerContinuous" vertical="center"/>
    </xf>
    <xf numFmtId="0" fontId="16" fillId="0" borderId="0" xfId="0" applyFont="1" applyBorder="1" applyAlignment="1">
      <alignment horizontal="centerContinuous" vertical="center" wrapText="1"/>
    </xf>
    <xf numFmtId="0" fontId="16" fillId="35" borderId="11" xfId="0" applyFont="1" applyFill="1" applyBorder="1" applyAlignment="1">
      <alignment horizontal="left"/>
    </xf>
    <xf numFmtId="0" fontId="16" fillId="35" borderId="12" xfId="0" applyFont="1" applyFill="1" applyBorder="1" applyAlignment="1">
      <alignment horizontal="left"/>
    </xf>
    <xf numFmtId="0" fontId="16" fillId="35" borderId="13" xfId="0" applyFont="1" applyFill="1" applyBorder="1" applyAlignment="1">
      <alignment horizontal="left"/>
    </xf>
    <xf numFmtId="0" fontId="18" fillId="0" borderId="10" xfId="0" applyFont="1" applyBorder="1" applyAlignment="1" applyProtection="1">
      <alignment horizontal="center" vertical="center" wrapText="1"/>
    </xf>
    <xf numFmtId="0" fontId="18" fillId="33" borderId="10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8" fillId="0" borderId="15" xfId="0" applyFont="1" applyBorder="1" applyAlignment="1" applyProtection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0" fontId="16" fillId="0" borderId="14" xfId="0" applyFont="1" applyBorder="1" applyAlignment="1">
      <alignment horizontal="left" wrapText="1"/>
    </xf>
    <xf numFmtId="0" fontId="16" fillId="0" borderId="14" xfId="0" applyFont="1" applyBorder="1" applyAlignment="1">
      <alignment horizontal="left"/>
    </xf>
    <xf numFmtId="0" fontId="16" fillId="0" borderId="14" xfId="0" applyFont="1" applyBorder="1" applyAlignment="1">
      <alignment horizontal="right" vertical="center"/>
    </xf>
    <xf numFmtId="0" fontId="19" fillId="34" borderId="11" xfId="0" applyFont="1" applyFill="1" applyBorder="1" applyAlignment="1" applyProtection="1">
      <alignment horizontal="center" vertical="center" wrapText="1"/>
    </xf>
    <xf numFmtId="0" fontId="19" fillId="34" borderId="12" xfId="0" applyFont="1" applyFill="1" applyBorder="1" applyAlignment="1" applyProtection="1">
      <alignment horizontal="center" vertical="center" wrapText="1"/>
    </xf>
    <xf numFmtId="0" fontId="19" fillId="34" borderId="13" xfId="0" applyFont="1" applyFill="1" applyBorder="1" applyAlignment="1" applyProtection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tabSelected="1" topLeftCell="A40" workbookViewId="0">
      <selection activeCell="E5" sqref="E5:M69"/>
    </sheetView>
  </sheetViews>
  <sheetFormatPr defaultRowHeight="15" x14ac:dyDescent="0.25"/>
  <cols>
    <col min="2" max="2" width="26.7109375" bestFit="1" customWidth="1"/>
    <col min="3" max="3" width="14.140625" customWidth="1"/>
    <col min="4" max="4" width="9.7109375" customWidth="1"/>
    <col min="5" max="5" width="10.28515625" customWidth="1"/>
    <col min="7" max="7" width="11.85546875" customWidth="1"/>
    <col min="9" max="13" width="14.5703125" customWidth="1"/>
  </cols>
  <sheetData>
    <row r="1" spans="1:13" ht="43.5" customHeight="1" x14ac:dyDescent="0.25">
      <c r="A1" s="26" t="s">
        <v>89</v>
      </c>
      <c r="B1" s="27"/>
      <c r="C1" s="27"/>
      <c r="D1" s="27"/>
      <c r="E1" s="27"/>
      <c r="F1" s="27"/>
      <c r="G1" s="27"/>
      <c r="H1" s="27"/>
      <c r="I1" s="28"/>
      <c r="J1" s="28"/>
      <c r="K1" s="28"/>
      <c r="L1" s="28"/>
      <c r="M1" s="28"/>
    </row>
    <row r="2" spans="1:13" ht="18.75" customHeight="1" x14ac:dyDescent="0.25">
      <c r="A2" s="15" t="s">
        <v>90</v>
      </c>
      <c r="B2" s="12"/>
      <c r="C2" s="12"/>
      <c r="D2" s="12"/>
      <c r="E2" s="12"/>
      <c r="F2" s="13"/>
      <c r="G2" s="13"/>
      <c r="H2" s="13"/>
      <c r="I2" s="14"/>
      <c r="J2" s="14"/>
      <c r="K2" s="14"/>
      <c r="L2" s="14"/>
      <c r="M2" s="14"/>
    </row>
    <row r="3" spans="1:13" ht="35.25" customHeight="1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 t="s">
        <v>78</v>
      </c>
      <c r="F3" s="19" t="s">
        <v>80</v>
      </c>
      <c r="G3" s="19"/>
      <c r="H3" s="19"/>
      <c r="I3" s="20" t="s">
        <v>82</v>
      </c>
      <c r="J3" s="20"/>
      <c r="K3" s="29" t="s">
        <v>85</v>
      </c>
      <c r="L3" s="30"/>
      <c r="M3" s="31"/>
    </row>
    <row r="4" spans="1:13" ht="70.5" customHeight="1" x14ac:dyDescent="0.25">
      <c r="A4" s="25"/>
      <c r="B4" s="25"/>
      <c r="C4" s="25"/>
      <c r="D4" s="25"/>
      <c r="E4" s="25"/>
      <c r="F4" s="5" t="s">
        <v>79</v>
      </c>
      <c r="G4" s="4" t="s">
        <v>81</v>
      </c>
      <c r="H4" s="8" t="s">
        <v>88</v>
      </c>
      <c r="I4" s="1" t="s">
        <v>83</v>
      </c>
      <c r="J4" s="1" t="s">
        <v>84</v>
      </c>
      <c r="K4" s="2" t="s">
        <v>79</v>
      </c>
      <c r="L4" s="2" t="s">
        <v>86</v>
      </c>
      <c r="M4" s="2" t="s">
        <v>87</v>
      </c>
    </row>
    <row r="5" spans="1:13" x14ac:dyDescent="0.25">
      <c r="A5" s="16" t="s">
        <v>4</v>
      </c>
      <c r="B5" s="17"/>
      <c r="C5" s="17"/>
      <c r="D5" s="18"/>
      <c r="E5" s="9">
        <v>51652</v>
      </c>
      <c r="F5" s="9">
        <v>42761</v>
      </c>
      <c r="G5" s="9">
        <v>42466</v>
      </c>
      <c r="H5" s="9">
        <v>295</v>
      </c>
      <c r="I5" s="9">
        <v>1</v>
      </c>
      <c r="J5" s="9">
        <v>0</v>
      </c>
      <c r="K5" s="9">
        <v>173</v>
      </c>
      <c r="L5" s="9">
        <v>0</v>
      </c>
      <c r="M5" s="9">
        <v>0</v>
      </c>
    </row>
    <row r="6" spans="1:13" x14ac:dyDescent="0.25">
      <c r="A6" s="3" t="str">
        <f>"280101"</f>
        <v>280101</v>
      </c>
      <c r="B6" s="3" t="s">
        <v>5</v>
      </c>
      <c r="C6" s="3" t="s">
        <v>6</v>
      </c>
      <c r="D6" s="3" t="s">
        <v>7</v>
      </c>
      <c r="E6" s="10">
        <v>20223</v>
      </c>
      <c r="F6" s="10">
        <v>16992</v>
      </c>
      <c r="G6" s="10">
        <v>16938</v>
      </c>
      <c r="H6" s="10">
        <v>54</v>
      </c>
      <c r="I6" s="10">
        <v>0</v>
      </c>
      <c r="J6" s="10">
        <v>0</v>
      </c>
      <c r="K6" s="10">
        <v>47</v>
      </c>
      <c r="L6" s="10">
        <v>0</v>
      </c>
      <c r="M6" s="10">
        <v>0</v>
      </c>
    </row>
    <row r="7" spans="1:13" x14ac:dyDescent="0.25">
      <c r="A7" s="3" t="str">
        <f>"280102"</f>
        <v>280102</v>
      </c>
      <c r="B7" s="3" t="s">
        <v>8</v>
      </c>
      <c r="C7" s="3" t="s">
        <v>6</v>
      </c>
      <c r="D7" s="3" t="s">
        <v>7</v>
      </c>
      <c r="E7" s="10">
        <v>3515</v>
      </c>
      <c r="F7" s="10">
        <v>2995</v>
      </c>
      <c r="G7" s="10">
        <v>2961</v>
      </c>
      <c r="H7" s="10">
        <v>34</v>
      </c>
      <c r="I7" s="10">
        <v>0</v>
      </c>
      <c r="J7" s="10">
        <v>0</v>
      </c>
      <c r="K7" s="10">
        <v>5</v>
      </c>
      <c r="L7" s="10">
        <v>0</v>
      </c>
      <c r="M7" s="10">
        <v>0</v>
      </c>
    </row>
    <row r="8" spans="1:13" ht="15.75" customHeight="1" x14ac:dyDescent="0.25">
      <c r="A8" s="3" t="str">
        <f>"280103"</f>
        <v>280103</v>
      </c>
      <c r="B8" s="3" t="s">
        <v>9</v>
      </c>
      <c r="C8" s="3" t="s">
        <v>6</v>
      </c>
      <c r="D8" s="3" t="s">
        <v>7</v>
      </c>
      <c r="E8" s="10">
        <v>10200</v>
      </c>
      <c r="F8" s="10">
        <v>8313</v>
      </c>
      <c r="G8" s="10">
        <v>8237</v>
      </c>
      <c r="H8" s="10">
        <v>76</v>
      </c>
      <c r="I8" s="10">
        <v>0</v>
      </c>
      <c r="J8" s="10">
        <v>0</v>
      </c>
      <c r="K8" s="10">
        <v>22</v>
      </c>
      <c r="L8" s="10">
        <v>0</v>
      </c>
      <c r="M8" s="10">
        <v>0</v>
      </c>
    </row>
    <row r="9" spans="1:13" x14ac:dyDescent="0.25">
      <c r="A9" s="3" t="str">
        <f>"280104"</f>
        <v>280104</v>
      </c>
      <c r="B9" s="3" t="s">
        <v>10</v>
      </c>
      <c r="C9" s="3" t="s">
        <v>6</v>
      </c>
      <c r="D9" s="3" t="s">
        <v>7</v>
      </c>
      <c r="E9" s="10">
        <v>5692</v>
      </c>
      <c r="F9" s="10">
        <v>4664</v>
      </c>
      <c r="G9" s="10">
        <v>4629</v>
      </c>
      <c r="H9" s="10">
        <v>35</v>
      </c>
      <c r="I9" s="10">
        <v>0</v>
      </c>
      <c r="J9" s="10">
        <v>0</v>
      </c>
      <c r="K9" s="10">
        <v>43</v>
      </c>
      <c r="L9" s="10">
        <v>0</v>
      </c>
      <c r="M9" s="10">
        <v>0</v>
      </c>
    </row>
    <row r="10" spans="1:13" x14ac:dyDescent="0.25">
      <c r="A10" s="3" t="str">
        <f>"280105"</f>
        <v>280105</v>
      </c>
      <c r="B10" s="3" t="s">
        <v>11</v>
      </c>
      <c r="C10" s="3" t="s">
        <v>6</v>
      </c>
      <c r="D10" s="3" t="s">
        <v>7</v>
      </c>
      <c r="E10" s="10">
        <v>6280</v>
      </c>
      <c r="F10" s="10">
        <v>5137</v>
      </c>
      <c r="G10" s="10">
        <v>5092</v>
      </c>
      <c r="H10" s="10">
        <v>45</v>
      </c>
      <c r="I10" s="10">
        <v>0</v>
      </c>
      <c r="J10" s="10">
        <v>0</v>
      </c>
      <c r="K10" s="10">
        <v>36</v>
      </c>
      <c r="L10" s="10">
        <v>0</v>
      </c>
      <c r="M10" s="10">
        <v>0</v>
      </c>
    </row>
    <row r="11" spans="1:13" x14ac:dyDescent="0.25">
      <c r="A11" s="3" t="str">
        <f>"280106"</f>
        <v>280106</v>
      </c>
      <c r="B11" s="3" t="s">
        <v>12</v>
      </c>
      <c r="C11" s="3" t="s">
        <v>6</v>
      </c>
      <c r="D11" s="3" t="s">
        <v>7</v>
      </c>
      <c r="E11" s="10">
        <v>5742</v>
      </c>
      <c r="F11" s="10">
        <v>4660</v>
      </c>
      <c r="G11" s="10">
        <v>4609</v>
      </c>
      <c r="H11" s="10">
        <v>51</v>
      </c>
      <c r="I11" s="10">
        <v>1</v>
      </c>
      <c r="J11" s="10">
        <v>0</v>
      </c>
      <c r="K11" s="10">
        <v>20</v>
      </c>
      <c r="L11" s="10">
        <v>0</v>
      </c>
      <c r="M11" s="10">
        <v>0</v>
      </c>
    </row>
    <row r="12" spans="1:13" x14ac:dyDescent="0.25">
      <c r="A12" s="16" t="s">
        <v>13</v>
      </c>
      <c r="B12" s="17"/>
      <c r="C12" s="17"/>
      <c r="D12" s="18"/>
      <c r="E12" s="9">
        <v>36786</v>
      </c>
      <c r="F12" s="9">
        <v>30327</v>
      </c>
      <c r="G12" s="9">
        <v>29828</v>
      </c>
      <c r="H12" s="9">
        <v>499</v>
      </c>
      <c r="I12" s="9">
        <v>1</v>
      </c>
      <c r="J12" s="9">
        <v>0</v>
      </c>
      <c r="K12" s="9">
        <v>142</v>
      </c>
      <c r="L12" s="9">
        <v>0</v>
      </c>
      <c r="M12" s="9">
        <v>0</v>
      </c>
    </row>
    <row r="13" spans="1:13" x14ac:dyDescent="0.25">
      <c r="A13" s="3" t="str">
        <f>"280201"</f>
        <v>280201</v>
      </c>
      <c r="B13" s="3" t="s">
        <v>14</v>
      </c>
      <c r="C13" s="3" t="s">
        <v>15</v>
      </c>
      <c r="D13" s="3" t="s">
        <v>7</v>
      </c>
      <c r="E13" s="10">
        <v>14813</v>
      </c>
      <c r="F13" s="10">
        <v>12151</v>
      </c>
      <c r="G13" s="10">
        <v>12064</v>
      </c>
      <c r="H13" s="10">
        <v>87</v>
      </c>
      <c r="I13" s="10">
        <v>0</v>
      </c>
      <c r="J13" s="10">
        <v>0</v>
      </c>
      <c r="K13" s="10">
        <v>75</v>
      </c>
      <c r="L13" s="10">
        <v>0</v>
      </c>
      <c r="M13" s="10">
        <v>0</v>
      </c>
    </row>
    <row r="14" spans="1:13" ht="15" customHeight="1" x14ac:dyDescent="0.25">
      <c r="A14" s="3" t="str">
        <f>"280202"</f>
        <v>280202</v>
      </c>
      <c r="B14" s="3" t="s">
        <v>16</v>
      </c>
      <c r="C14" s="3" t="s">
        <v>15</v>
      </c>
      <c r="D14" s="3" t="s">
        <v>7</v>
      </c>
      <c r="E14" s="10">
        <v>5653</v>
      </c>
      <c r="F14" s="10">
        <v>4608</v>
      </c>
      <c r="G14" s="10">
        <v>4553</v>
      </c>
      <c r="H14" s="10">
        <v>55</v>
      </c>
      <c r="I14" s="10">
        <v>0</v>
      </c>
      <c r="J14" s="10">
        <v>0</v>
      </c>
      <c r="K14" s="10">
        <v>15</v>
      </c>
      <c r="L14" s="10">
        <v>0</v>
      </c>
      <c r="M14" s="10">
        <v>0</v>
      </c>
    </row>
    <row r="15" spans="1:13" x14ac:dyDescent="0.25">
      <c r="A15" s="3" t="str">
        <f>"280203"</f>
        <v>280203</v>
      </c>
      <c r="B15" s="3" t="s">
        <v>17</v>
      </c>
      <c r="C15" s="3" t="s">
        <v>15</v>
      </c>
      <c r="D15" s="3" t="s">
        <v>7</v>
      </c>
      <c r="E15" s="10">
        <v>3148</v>
      </c>
      <c r="F15" s="10">
        <v>2653</v>
      </c>
      <c r="G15" s="10">
        <v>2580</v>
      </c>
      <c r="H15" s="10">
        <v>73</v>
      </c>
      <c r="I15" s="10">
        <v>1</v>
      </c>
      <c r="J15" s="10">
        <v>0</v>
      </c>
      <c r="K15" s="10">
        <v>10</v>
      </c>
      <c r="L15" s="10">
        <v>0</v>
      </c>
      <c r="M15" s="10">
        <v>0</v>
      </c>
    </row>
    <row r="16" spans="1:13" x14ac:dyDescent="0.25">
      <c r="A16" s="3" t="str">
        <f>"280204"</f>
        <v>280204</v>
      </c>
      <c r="B16" s="3" t="s">
        <v>18</v>
      </c>
      <c r="C16" s="3" t="s">
        <v>15</v>
      </c>
      <c r="D16" s="3" t="s">
        <v>7</v>
      </c>
      <c r="E16" s="10">
        <v>2551</v>
      </c>
      <c r="F16" s="10">
        <v>2113</v>
      </c>
      <c r="G16" s="10">
        <v>2035</v>
      </c>
      <c r="H16" s="10">
        <v>78</v>
      </c>
      <c r="I16" s="10">
        <v>0</v>
      </c>
      <c r="J16" s="10">
        <v>0</v>
      </c>
      <c r="K16" s="10">
        <v>8</v>
      </c>
      <c r="L16" s="10">
        <v>0</v>
      </c>
      <c r="M16" s="10">
        <v>0</v>
      </c>
    </row>
    <row r="17" spans="1:13" x14ac:dyDescent="0.25">
      <c r="A17" s="3" t="str">
        <f>"280205"</f>
        <v>280205</v>
      </c>
      <c r="B17" s="3" t="s">
        <v>19</v>
      </c>
      <c r="C17" s="3" t="s">
        <v>15</v>
      </c>
      <c r="D17" s="3" t="s">
        <v>7</v>
      </c>
      <c r="E17" s="10">
        <v>5617</v>
      </c>
      <c r="F17" s="10">
        <v>4744</v>
      </c>
      <c r="G17" s="10">
        <v>4642</v>
      </c>
      <c r="H17" s="10">
        <v>102</v>
      </c>
      <c r="I17" s="10">
        <v>0</v>
      </c>
      <c r="J17" s="10">
        <v>0</v>
      </c>
      <c r="K17" s="10">
        <v>18</v>
      </c>
      <c r="L17" s="10">
        <v>0</v>
      </c>
      <c r="M17" s="10">
        <v>0</v>
      </c>
    </row>
    <row r="18" spans="1:13" x14ac:dyDescent="0.25">
      <c r="A18" s="3" t="str">
        <f>"280206"</f>
        <v>280206</v>
      </c>
      <c r="B18" s="3" t="s">
        <v>20</v>
      </c>
      <c r="C18" s="3" t="s">
        <v>15</v>
      </c>
      <c r="D18" s="3" t="s">
        <v>7</v>
      </c>
      <c r="E18" s="10">
        <v>2364</v>
      </c>
      <c r="F18" s="10">
        <v>1905</v>
      </c>
      <c r="G18" s="10">
        <v>1862</v>
      </c>
      <c r="H18" s="10">
        <v>43</v>
      </c>
      <c r="I18" s="10">
        <v>0</v>
      </c>
      <c r="J18" s="10">
        <v>0</v>
      </c>
      <c r="K18" s="10">
        <v>7</v>
      </c>
      <c r="L18" s="10">
        <v>0</v>
      </c>
      <c r="M18" s="10">
        <v>0</v>
      </c>
    </row>
    <row r="19" spans="1:13" x14ac:dyDescent="0.25">
      <c r="A19" s="3" t="str">
        <f>"280207"</f>
        <v>280207</v>
      </c>
      <c r="B19" s="3" t="s">
        <v>21</v>
      </c>
      <c r="C19" s="3" t="s">
        <v>15</v>
      </c>
      <c r="D19" s="3" t="s">
        <v>7</v>
      </c>
      <c r="E19" s="10">
        <v>2640</v>
      </c>
      <c r="F19" s="10">
        <v>2153</v>
      </c>
      <c r="G19" s="10">
        <v>2092</v>
      </c>
      <c r="H19" s="10">
        <v>61</v>
      </c>
      <c r="I19" s="10">
        <v>0</v>
      </c>
      <c r="J19" s="10">
        <v>0</v>
      </c>
      <c r="K19" s="10">
        <v>9</v>
      </c>
      <c r="L19" s="10">
        <v>0</v>
      </c>
      <c r="M19" s="10">
        <v>0</v>
      </c>
    </row>
    <row r="20" spans="1:13" x14ac:dyDescent="0.25">
      <c r="A20" s="16" t="s">
        <v>22</v>
      </c>
      <c r="B20" s="17"/>
      <c r="C20" s="17"/>
      <c r="D20" s="18"/>
      <c r="E20" s="9">
        <v>60977</v>
      </c>
      <c r="F20" s="9">
        <v>49430</v>
      </c>
      <c r="G20" s="9">
        <v>48969</v>
      </c>
      <c r="H20" s="9">
        <v>461</v>
      </c>
      <c r="I20" s="9">
        <v>0</v>
      </c>
      <c r="J20" s="9">
        <v>0</v>
      </c>
      <c r="K20" s="9">
        <v>137</v>
      </c>
      <c r="L20" s="9">
        <v>0</v>
      </c>
      <c r="M20" s="9">
        <v>0</v>
      </c>
    </row>
    <row r="21" spans="1:13" x14ac:dyDescent="0.25">
      <c r="A21" s="3" t="str">
        <f>"280301"</f>
        <v>280301</v>
      </c>
      <c r="B21" s="3" t="s">
        <v>23</v>
      </c>
      <c r="C21" s="3" t="s">
        <v>24</v>
      </c>
      <c r="D21" s="3" t="s">
        <v>7</v>
      </c>
      <c r="E21" s="10">
        <v>19134</v>
      </c>
      <c r="F21" s="10">
        <v>15804</v>
      </c>
      <c r="G21" s="10">
        <v>15721</v>
      </c>
      <c r="H21" s="10">
        <v>83</v>
      </c>
      <c r="I21" s="10">
        <v>0</v>
      </c>
      <c r="J21" s="10">
        <v>0</v>
      </c>
      <c r="K21" s="10">
        <v>32</v>
      </c>
      <c r="L21" s="10">
        <v>0</v>
      </c>
      <c r="M21" s="10">
        <v>0</v>
      </c>
    </row>
    <row r="22" spans="1:13" x14ac:dyDescent="0.25">
      <c r="A22" s="3" t="str">
        <f>"280302"</f>
        <v>280302</v>
      </c>
      <c r="B22" s="3" t="s">
        <v>25</v>
      </c>
      <c r="C22" s="3" t="s">
        <v>24</v>
      </c>
      <c r="D22" s="3" t="s">
        <v>7</v>
      </c>
      <c r="E22" s="10">
        <v>9555</v>
      </c>
      <c r="F22" s="10">
        <v>7510</v>
      </c>
      <c r="G22" s="10">
        <v>7481</v>
      </c>
      <c r="H22" s="10">
        <v>29</v>
      </c>
      <c r="I22" s="10">
        <v>0</v>
      </c>
      <c r="J22" s="10">
        <v>0</v>
      </c>
      <c r="K22" s="10">
        <v>39</v>
      </c>
      <c r="L22" s="10">
        <v>0</v>
      </c>
      <c r="M22" s="10">
        <v>0</v>
      </c>
    </row>
    <row r="23" spans="1:13" x14ac:dyDescent="0.25">
      <c r="A23" s="3" t="str">
        <f>"280303"</f>
        <v>280303</v>
      </c>
      <c r="B23" s="3" t="s">
        <v>26</v>
      </c>
      <c r="C23" s="3" t="s">
        <v>24</v>
      </c>
      <c r="D23" s="3" t="s">
        <v>7</v>
      </c>
      <c r="E23" s="10">
        <v>6702</v>
      </c>
      <c r="F23" s="10">
        <v>5366</v>
      </c>
      <c r="G23" s="10">
        <v>5300</v>
      </c>
      <c r="H23" s="10">
        <v>66</v>
      </c>
      <c r="I23" s="10">
        <v>0</v>
      </c>
      <c r="J23" s="10">
        <v>0</v>
      </c>
      <c r="K23" s="10">
        <v>7</v>
      </c>
      <c r="L23" s="10">
        <v>0</v>
      </c>
      <c r="M23" s="10">
        <v>0</v>
      </c>
    </row>
    <row r="24" spans="1:13" x14ac:dyDescent="0.25">
      <c r="A24" s="3" t="str">
        <f>"280304"</f>
        <v>280304</v>
      </c>
      <c r="B24" s="3" t="s">
        <v>27</v>
      </c>
      <c r="C24" s="3" t="s">
        <v>24</v>
      </c>
      <c r="D24" s="3" t="s">
        <v>7</v>
      </c>
      <c r="E24" s="10">
        <v>13375</v>
      </c>
      <c r="F24" s="10">
        <v>10889</v>
      </c>
      <c r="G24" s="10">
        <v>10692</v>
      </c>
      <c r="H24" s="10">
        <v>197</v>
      </c>
      <c r="I24" s="10">
        <v>0</v>
      </c>
      <c r="J24" s="10">
        <v>0</v>
      </c>
      <c r="K24" s="10">
        <v>29</v>
      </c>
      <c r="L24" s="10">
        <v>0</v>
      </c>
      <c r="M24" s="10">
        <v>0</v>
      </c>
    </row>
    <row r="25" spans="1:13" x14ac:dyDescent="0.25">
      <c r="A25" s="3" t="str">
        <f>"280305"</f>
        <v>280305</v>
      </c>
      <c r="B25" s="3" t="s">
        <v>28</v>
      </c>
      <c r="C25" s="3" t="s">
        <v>24</v>
      </c>
      <c r="D25" s="3" t="s">
        <v>7</v>
      </c>
      <c r="E25" s="10">
        <v>5339</v>
      </c>
      <c r="F25" s="10">
        <v>4334</v>
      </c>
      <c r="G25" s="10">
        <v>4302</v>
      </c>
      <c r="H25" s="10">
        <v>32</v>
      </c>
      <c r="I25" s="10">
        <v>0</v>
      </c>
      <c r="J25" s="10">
        <v>0</v>
      </c>
      <c r="K25" s="10">
        <v>13</v>
      </c>
      <c r="L25" s="10">
        <v>0</v>
      </c>
      <c r="M25" s="10">
        <v>0</v>
      </c>
    </row>
    <row r="26" spans="1:13" x14ac:dyDescent="0.25">
      <c r="A26" s="3" t="str">
        <f>"280306"</f>
        <v>280306</v>
      </c>
      <c r="B26" s="3" t="s">
        <v>29</v>
      </c>
      <c r="C26" s="3" t="s">
        <v>24</v>
      </c>
      <c r="D26" s="3" t="s">
        <v>7</v>
      </c>
      <c r="E26" s="10">
        <v>6872</v>
      </c>
      <c r="F26" s="10">
        <v>5527</v>
      </c>
      <c r="G26" s="10">
        <v>5473</v>
      </c>
      <c r="H26" s="10">
        <v>54</v>
      </c>
      <c r="I26" s="10">
        <v>0</v>
      </c>
      <c r="J26" s="10">
        <v>0</v>
      </c>
      <c r="K26" s="10">
        <v>17</v>
      </c>
      <c r="L26" s="10">
        <v>0</v>
      </c>
      <c r="M26" s="10">
        <v>0</v>
      </c>
    </row>
    <row r="27" spans="1:13" x14ac:dyDescent="0.25">
      <c r="A27" s="16" t="s">
        <v>30</v>
      </c>
      <c r="B27" s="17"/>
      <c r="C27" s="17"/>
      <c r="D27" s="18"/>
      <c r="E27" s="9">
        <v>53566</v>
      </c>
      <c r="F27" s="9">
        <v>43537</v>
      </c>
      <c r="G27" s="9">
        <v>43072</v>
      </c>
      <c r="H27" s="9">
        <v>465</v>
      </c>
      <c r="I27" s="9">
        <v>4</v>
      </c>
      <c r="J27" s="9">
        <v>0</v>
      </c>
      <c r="K27" s="9">
        <v>183</v>
      </c>
      <c r="L27" s="9">
        <v>0</v>
      </c>
      <c r="M27" s="9">
        <v>0</v>
      </c>
    </row>
    <row r="28" spans="1:13" x14ac:dyDescent="0.25">
      <c r="A28" s="3" t="str">
        <f>"280401"</f>
        <v>280401</v>
      </c>
      <c r="B28" s="3" t="s">
        <v>31</v>
      </c>
      <c r="C28" s="3" t="s">
        <v>32</v>
      </c>
      <c r="D28" s="3" t="s">
        <v>7</v>
      </c>
      <c r="E28" s="10">
        <v>7360</v>
      </c>
      <c r="F28" s="10">
        <v>5900</v>
      </c>
      <c r="G28" s="10">
        <v>5828</v>
      </c>
      <c r="H28" s="10">
        <v>72</v>
      </c>
      <c r="I28" s="10">
        <v>0</v>
      </c>
      <c r="J28" s="10">
        <v>0</v>
      </c>
      <c r="K28" s="10">
        <v>25</v>
      </c>
      <c r="L28" s="10">
        <v>0</v>
      </c>
      <c r="M28" s="10">
        <v>0</v>
      </c>
    </row>
    <row r="29" spans="1:13" x14ac:dyDescent="0.25">
      <c r="A29" s="3" t="str">
        <f>"280402"</f>
        <v>280402</v>
      </c>
      <c r="B29" s="3" t="s">
        <v>33</v>
      </c>
      <c r="C29" s="3" t="s">
        <v>32</v>
      </c>
      <c r="D29" s="3" t="s">
        <v>7</v>
      </c>
      <c r="E29" s="10">
        <v>2832</v>
      </c>
      <c r="F29" s="10">
        <v>2299</v>
      </c>
      <c r="G29" s="10">
        <v>2280</v>
      </c>
      <c r="H29" s="10">
        <v>19</v>
      </c>
      <c r="I29" s="10">
        <v>0</v>
      </c>
      <c r="J29" s="10">
        <v>0</v>
      </c>
      <c r="K29" s="10">
        <v>13</v>
      </c>
      <c r="L29" s="10">
        <v>0</v>
      </c>
      <c r="M29" s="10">
        <v>0</v>
      </c>
    </row>
    <row r="30" spans="1:13" x14ac:dyDescent="0.25">
      <c r="A30" s="3" t="str">
        <f>"280403"</f>
        <v>280403</v>
      </c>
      <c r="B30" s="3" t="s">
        <v>34</v>
      </c>
      <c r="C30" s="3" t="s">
        <v>32</v>
      </c>
      <c r="D30" s="3" t="s">
        <v>7</v>
      </c>
      <c r="E30" s="10">
        <v>4672</v>
      </c>
      <c r="F30" s="10">
        <v>3781</v>
      </c>
      <c r="G30" s="10">
        <v>3764</v>
      </c>
      <c r="H30" s="10">
        <v>17</v>
      </c>
      <c r="I30" s="10">
        <v>1</v>
      </c>
      <c r="J30" s="10">
        <v>0</v>
      </c>
      <c r="K30" s="10">
        <v>12</v>
      </c>
      <c r="L30" s="10">
        <v>0</v>
      </c>
      <c r="M30" s="10">
        <v>0</v>
      </c>
    </row>
    <row r="31" spans="1:13" x14ac:dyDescent="0.25">
      <c r="A31" s="3" t="str">
        <f>"280404"</f>
        <v>280404</v>
      </c>
      <c r="B31" s="3" t="s">
        <v>35</v>
      </c>
      <c r="C31" s="3" t="s">
        <v>32</v>
      </c>
      <c r="D31" s="3" t="s">
        <v>7</v>
      </c>
      <c r="E31" s="10">
        <v>3922</v>
      </c>
      <c r="F31" s="10">
        <v>3125</v>
      </c>
      <c r="G31" s="10">
        <v>3074</v>
      </c>
      <c r="H31" s="10">
        <v>51</v>
      </c>
      <c r="I31" s="10">
        <v>0</v>
      </c>
      <c r="J31" s="10">
        <v>0</v>
      </c>
      <c r="K31" s="10">
        <v>7</v>
      </c>
      <c r="L31" s="10">
        <v>0</v>
      </c>
      <c r="M31" s="10">
        <v>0</v>
      </c>
    </row>
    <row r="32" spans="1:13" x14ac:dyDescent="0.25">
      <c r="A32" s="3" t="str">
        <f>"280405"</f>
        <v>280405</v>
      </c>
      <c r="B32" s="3" t="s">
        <v>36</v>
      </c>
      <c r="C32" s="3" t="s">
        <v>32</v>
      </c>
      <c r="D32" s="3" t="s">
        <v>7</v>
      </c>
      <c r="E32" s="10">
        <v>3263</v>
      </c>
      <c r="F32" s="10">
        <v>2652</v>
      </c>
      <c r="G32" s="10">
        <v>2574</v>
      </c>
      <c r="H32" s="10">
        <v>78</v>
      </c>
      <c r="I32" s="10">
        <v>0</v>
      </c>
      <c r="J32" s="10">
        <v>0</v>
      </c>
      <c r="K32" s="10">
        <v>8</v>
      </c>
      <c r="L32" s="10">
        <v>0</v>
      </c>
      <c r="M32" s="10">
        <v>0</v>
      </c>
    </row>
    <row r="33" spans="1:13" x14ac:dyDescent="0.25">
      <c r="A33" s="3" t="str">
        <f>"280406"</f>
        <v>280406</v>
      </c>
      <c r="B33" s="3" t="s">
        <v>37</v>
      </c>
      <c r="C33" s="3" t="s">
        <v>32</v>
      </c>
      <c r="D33" s="3" t="s">
        <v>7</v>
      </c>
      <c r="E33" s="10">
        <v>4203</v>
      </c>
      <c r="F33" s="10">
        <v>3453</v>
      </c>
      <c r="G33" s="10">
        <v>3365</v>
      </c>
      <c r="H33" s="10">
        <v>88</v>
      </c>
      <c r="I33" s="10">
        <v>0</v>
      </c>
      <c r="J33" s="10">
        <v>0</v>
      </c>
      <c r="K33" s="10">
        <v>28</v>
      </c>
      <c r="L33" s="10">
        <v>0</v>
      </c>
      <c r="M33" s="10">
        <v>0</v>
      </c>
    </row>
    <row r="34" spans="1:13" x14ac:dyDescent="0.25">
      <c r="A34" s="3" t="str">
        <f>"280407"</f>
        <v>280407</v>
      </c>
      <c r="B34" s="3" t="s">
        <v>38</v>
      </c>
      <c r="C34" s="3" t="s">
        <v>32</v>
      </c>
      <c r="D34" s="3" t="s">
        <v>7</v>
      </c>
      <c r="E34" s="10">
        <v>17890</v>
      </c>
      <c r="F34" s="10">
        <v>14541</v>
      </c>
      <c r="G34" s="10">
        <v>14493</v>
      </c>
      <c r="H34" s="10">
        <v>48</v>
      </c>
      <c r="I34" s="10">
        <v>0</v>
      </c>
      <c r="J34" s="10">
        <v>0</v>
      </c>
      <c r="K34" s="10">
        <v>54</v>
      </c>
      <c r="L34" s="10">
        <v>0</v>
      </c>
      <c r="M34" s="10">
        <v>0</v>
      </c>
    </row>
    <row r="35" spans="1:13" x14ac:dyDescent="0.25">
      <c r="A35" s="3" t="str">
        <f>"280408"</f>
        <v>280408</v>
      </c>
      <c r="B35" s="3" t="s">
        <v>39</v>
      </c>
      <c r="C35" s="3" t="s">
        <v>32</v>
      </c>
      <c r="D35" s="3" t="s">
        <v>7</v>
      </c>
      <c r="E35" s="10">
        <v>3541</v>
      </c>
      <c r="F35" s="10">
        <v>2905</v>
      </c>
      <c r="G35" s="10">
        <v>2884</v>
      </c>
      <c r="H35" s="10">
        <v>21</v>
      </c>
      <c r="I35" s="10">
        <v>1</v>
      </c>
      <c r="J35" s="10">
        <v>0</v>
      </c>
      <c r="K35" s="10">
        <v>16</v>
      </c>
      <c r="L35" s="10">
        <v>0</v>
      </c>
      <c r="M35" s="10">
        <v>0</v>
      </c>
    </row>
    <row r="36" spans="1:13" x14ac:dyDescent="0.25">
      <c r="A36" s="3" t="str">
        <f>"280409"</f>
        <v>280409</v>
      </c>
      <c r="B36" s="3" t="s">
        <v>40</v>
      </c>
      <c r="C36" s="3" t="s">
        <v>32</v>
      </c>
      <c r="D36" s="3" t="s">
        <v>7</v>
      </c>
      <c r="E36" s="10">
        <v>5883</v>
      </c>
      <c r="F36" s="10">
        <v>4881</v>
      </c>
      <c r="G36" s="10">
        <v>4810</v>
      </c>
      <c r="H36" s="10">
        <v>71</v>
      </c>
      <c r="I36" s="10">
        <v>2</v>
      </c>
      <c r="J36" s="10">
        <v>0</v>
      </c>
      <c r="K36" s="10">
        <v>20</v>
      </c>
      <c r="L36" s="10">
        <v>0</v>
      </c>
      <c r="M36" s="10">
        <v>0</v>
      </c>
    </row>
    <row r="37" spans="1:13" x14ac:dyDescent="0.25">
      <c r="A37" s="16" t="s">
        <v>41</v>
      </c>
      <c r="B37" s="17"/>
      <c r="C37" s="17"/>
      <c r="D37" s="18"/>
      <c r="E37" s="9">
        <v>86772</v>
      </c>
      <c r="F37" s="9">
        <v>69570</v>
      </c>
      <c r="G37" s="9">
        <v>69073</v>
      </c>
      <c r="H37" s="9">
        <v>497</v>
      </c>
      <c r="I37" s="9">
        <v>4</v>
      </c>
      <c r="J37" s="9">
        <v>0</v>
      </c>
      <c r="K37" s="9">
        <v>353</v>
      </c>
      <c r="L37" s="9">
        <v>0</v>
      </c>
      <c r="M37" s="9">
        <v>0</v>
      </c>
    </row>
    <row r="38" spans="1:13" x14ac:dyDescent="0.25">
      <c r="A38" s="3" t="str">
        <f>"280701"</f>
        <v>280701</v>
      </c>
      <c r="B38" s="3" t="s">
        <v>42</v>
      </c>
      <c r="C38" s="3" t="s">
        <v>43</v>
      </c>
      <c r="D38" s="3" t="s">
        <v>7</v>
      </c>
      <c r="E38" s="10">
        <v>29993</v>
      </c>
      <c r="F38" s="10">
        <v>24767</v>
      </c>
      <c r="G38" s="10">
        <v>24643</v>
      </c>
      <c r="H38" s="10">
        <v>124</v>
      </c>
      <c r="I38" s="10">
        <v>2</v>
      </c>
      <c r="J38" s="10">
        <v>0</v>
      </c>
      <c r="K38" s="10">
        <v>97</v>
      </c>
      <c r="L38" s="10">
        <v>0</v>
      </c>
      <c r="M38" s="10">
        <v>0</v>
      </c>
    </row>
    <row r="39" spans="1:13" x14ac:dyDescent="0.25">
      <c r="A39" s="3" t="str">
        <f>"280702"</f>
        <v>280702</v>
      </c>
      <c r="B39" s="3" t="s">
        <v>44</v>
      </c>
      <c r="C39" s="3" t="s">
        <v>43</v>
      </c>
      <c r="D39" s="3" t="s">
        <v>7</v>
      </c>
      <c r="E39" s="10">
        <v>9723</v>
      </c>
      <c r="F39" s="10">
        <v>7610</v>
      </c>
      <c r="G39" s="10">
        <v>7565</v>
      </c>
      <c r="H39" s="10">
        <v>45</v>
      </c>
      <c r="I39" s="10">
        <v>0</v>
      </c>
      <c r="J39" s="10">
        <v>0</v>
      </c>
      <c r="K39" s="10">
        <v>49</v>
      </c>
      <c r="L39" s="10">
        <v>0</v>
      </c>
      <c r="M39" s="10">
        <v>0</v>
      </c>
    </row>
    <row r="40" spans="1:13" x14ac:dyDescent="0.25">
      <c r="A40" s="3" t="str">
        <f>"280703"</f>
        <v>280703</v>
      </c>
      <c r="B40" s="3" t="s">
        <v>45</v>
      </c>
      <c r="C40" s="3" t="s">
        <v>43</v>
      </c>
      <c r="D40" s="3" t="s">
        <v>7</v>
      </c>
      <c r="E40" s="10">
        <v>12862</v>
      </c>
      <c r="F40" s="10">
        <v>10049</v>
      </c>
      <c r="G40" s="10">
        <v>9944</v>
      </c>
      <c r="H40" s="10">
        <v>105</v>
      </c>
      <c r="I40" s="10">
        <v>1</v>
      </c>
      <c r="J40" s="10">
        <v>0</v>
      </c>
      <c r="K40" s="10">
        <v>34</v>
      </c>
      <c r="L40" s="10">
        <v>0</v>
      </c>
      <c r="M40" s="10">
        <v>0</v>
      </c>
    </row>
    <row r="41" spans="1:13" x14ac:dyDescent="0.25">
      <c r="A41" s="3" t="str">
        <f>"280704"</f>
        <v>280704</v>
      </c>
      <c r="B41" s="3" t="s">
        <v>46</v>
      </c>
      <c r="C41" s="3" t="s">
        <v>43</v>
      </c>
      <c r="D41" s="3" t="s">
        <v>7</v>
      </c>
      <c r="E41" s="10">
        <v>5691</v>
      </c>
      <c r="F41" s="10">
        <v>4538</v>
      </c>
      <c r="G41" s="10">
        <v>4488</v>
      </c>
      <c r="H41" s="10">
        <v>50</v>
      </c>
      <c r="I41" s="10">
        <v>0</v>
      </c>
      <c r="J41" s="10">
        <v>0</v>
      </c>
      <c r="K41" s="10">
        <v>19</v>
      </c>
      <c r="L41" s="10">
        <v>0</v>
      </c>
      <c r="M41" s="10">
        <v>0</v>
      </c>
    </row>
    <row r="42" spans="1:13" x14ac:dyDescent="0.25">
      <c r="A42" s="3" t="str">
        <f>"280705"</f>
        <v>280705</v>
      </c>
      <c r="B42" s="3" t="s">
        <v>47</v>
      </c>
      <c r="C42" s="3" t="s">
        <v>43</v>
      </c>
      <c r="D42" s="3" t="s">
        <v>7</v>
      </c>
      <c r="E42" s="10">
        <v>10498</v>
      </c>
      <c r="F42" s="10">
        <v>8185</v>
      </c>
      <c r="G42" s="10">
        <v>8164</v>
      </c>
      <c r="H42" s="10">
        <v>21</v>
      </c>
      <c r="I42" s="10">
        <v>0</v>
      </c>
      <c r="J42" s="10">
        <v>0</v>
      </c>
      <c r="K42" s="10">
        <v>22</v>
      </c>
      <c r="L42" s="10">
        <v>0</v>
      </c>
      <c r="M42" s="10">
        <v>0</v>
      </c>
    </row>
    <row r="43" spans="1:13" x14ac:dyDescent="0.25">
      <c r="A43" s="3" t="str">
        <f>"280706"</f>
        <v>280706</v>
      </c>
      <c r="B43" s="3" t="s">
        <v>48</v>
      </c>
      <c r="C43" s="3" t="s">
        <v>43</v>
      </c>
      <c r="D43" s="3" t="s">
        <v>7</v>
      </c>
      <c r="E43" s="10">
        <v>11795</v>
      </c>
      <c r="F43" s="10">
        <v>9286</v>
      </c>
      <c r="G43" s="10">
        <v>9226</v>
      </c>
      <c r="H43" s="10">
        <v>60</v>
      </c>
      <c r="I43" s="10">
        <v>0</v>
      </c>
      <c r="J43" s="10">
        <v>0</v>
      </c>
      <c r="K43" s="10">
        <v>116</v>
      </c>
      <c r="L43" s="10">
        <v>0</v>
      </c>
      <c r="M43" s="10">
        <v>0</v>
      </c>
    </row>
    <row r="44" spans="1:13" x14ac:dyDescent="0.25">
      <c r="A44" s="3" t="str">
        <f>"280707"</f>
        <v>280707</v>
      </c>
      <c r="B44" s="3" t="s">
        <v>49</v>
      </c>
      <c r="C44" s="3" t="s">
        <v>43</v>
      </c>
      <c r="D44" s="3" t="s">
        <v>7</v>
      </c>
      <c r="E44" s="10">
        <v>6210</v>
      </c>
      <c r="F44" s="10">
        <v>5135</v>
      </c>
      <c r="G44" s="10">
        <v>5043</v>
      </c>
      <c r="H44" s="10">
        <v>92</v>
      </c>
      <c r="I44" s="10">
        <v>1</v>
      </c>
      <c r="J44" s="10">
        <v>0</v>
      </c>
      <c r="K44" s="10">
        <v>16</v>
      </c>
      <c r="L44" s="10">
        <v>0</v>
      </c>
      <c r="M44" s="10">
        <v>0</v>
      </c>
    </row>
    <row r="45" spans="1:13" x14ac:dyDescent="0.25">
      <c r="A45" s="16" t="s">
        <v>50</v>
      </c>
      <c r="B45" s="17"/>
      <c r="C45" s="17"/>
      <c r="D45" s="18"/>
      <c r="E45" s="9">
        <v>37118</v>
      </c>
      <c r="F45" s="9">
        <v>30651</v>
      </c>
      <c r="G45" s="9">
        <v>30346</v>
      </c>
      <c r="H45" s="9">
        <v>299</v>
      </c>
      <c r="I45" s="9">
        <v>0</v>
      </c>
      <c r="J45" s="9">
        <v>0</v>
      </c>
      <c r="K45" s="9">
        <v>107</v>
      </c>
      <c r="L45" s="9">
        <v>0</v>
      </c>
      <c r="M45" s="9">
        <v>0</v>
      </c>
    </row>
    <row r="46" spans="1:13" x14ac:dyDescent="0.25">
      <c r="A46" s="3" t="str">
        <f>"280901"</f>
        <v>280901</v>
      </c>
      <c r="B46" s="3" t="s">
        <v>51</v>
      </c>
      <c r="C46" s="3" t="s">
        <v>52</v>
      </c>
      <c r="D46" s="3" t="s">
        <v>7</v>
      </c>
      <c r="E46" s="10">
        <v>13698</v>
      </c>
      <c r="F46" s="10">
        <v>11485</v>
      </c>
      <c r="G46" s="10">
        <v>11428</v>
      </c>
      <c r="H46" s="10">
        <v>57</v>
      </c>
      <c r="I46" s="10">
        <v>0</v>
      </c>
      <c r="J46" s="10">
        <v>0</v>
      </c>
      <c r="K46" s="10">
        <v>35</v>
      </c>
      <c r="L46" s="10">
        <v>0</v>
      </c>
      <c r="M46" s="10">
        <v>0</v>
      </c>
    </row>
    <row r="47" spans="1:13" x14ac:dyDescent="0.25">
      <c r="A47" s="3" t="str">
        <f>"280902"</f>
        <v>280902</v>
      </c>
      <c r="B47" s="3" t="s">
        <v>53</v>
      </c>
      <c r="C47" s="3" t="s">
        <v>52</v>
      </c>
      <c r="D47" s="3" t="s">
        <v>7</v>
      </c>
      <c r="E47" s="10">
        <v>3080</v>
      </c>
      <c r="F47" s="10">
        <v>2509</v>
      </c>
      <c r="G47" s="10">
        <v>2467</v>
      </c>
      <c r="H47" s="10">
        <v>42</v>
      </c>
      <c r="I47" s="10">
        <v>0</v>
      </c>
      <c r="J47" s="10">
        <v>0</v>
      </c>
      <c r="K47" s="10">
        <v>5</v>
      </c>
      <c r="L47" s="10">
        <v>0</v>
      </c>
      <c r="M47" s="10">
        <v>0</v>
      </c>
    </row>
    <row r="48" spans="1:13" x14ac:dyDescent="0.25">
      <c r="A48" s="3" t="str">
        <f>"280903"</f>
        <v>280903</v>
      </c>
      <c r="B48" s="3" t="s">
        <v>54</v>
      </c>
      <c r="C48" s="3" t="s">
        <v>52</v>
      </c>
      <c r="D48" s="3" t="s">
        <v>7</v>
      </c>
      <c r="E48" s="10">
        <v>6342</v>
      </c>
      <c r="F48" s="10">
        <v>5160</v>
      </c>
      <c r="G48" s="10">
        <v>5103</v>
      </c>
      <c r="H48" s="10">
        <v>57</v>
      </c>
      <c r="I48" s="10">
        <v>0</v>
      </c>
      <c r="J48" s="10">
        <v>0</v>
      </c>
      <c r="K48" s="10">
        <v>20</v>
      </c>
      <c r="L48" s="10">
        <v>0</v>
      </c>
      <c r="M48" s="10">
        <v>0</v>
      </c>
    </row>
    <row r="49" spans="1:13" x14ac:dyDescent="0.25">
      <c r="A49" s="3" t="str">
        <f>"280904"</f>
        <v>280904</v>
      </c>
      <c r="B49" s="3" t="s">
        <v>55</v>
      </c>
      <c r="C49" s="3" t="s">
        <v>52</v>
      </c>
      <c r="D49" s="3" t="s">
        <v>7</v>
      </c>
      <c r="E49" s="10">
        <v>3404</v>
      </c>
      <c r="F49" s="10">
        <v>2710</v>
      </c>
      <c r="G49" s="10">
        <v>2674</v>
      </c>
      <c r="H49" s="10">
        <v>30</v>
      </c>
      <c r="I49" s="10">
        <v>0</v>
      </c>
      <c r="J49" s="10">
        <v>0</v>
      </c>
      <c r="K49" s="10">
        <v>10</v>
      </c>
      <c r="L49" s="10">
        <v>0</v>
      </c>
      <c r="M49" s="10">
        <v>0</v>
      </c>
    </row>
    <row r="50" spans="1:13" x14ac:dyDescent="0.25">
      <c r="A50" s="3" t="str">
        <f>"280905"</f>
        <v>280905</v>
      </c>
      <c r="B50" s="3" t="s">
        <v>56</v>
      </c>
      <c r="C50" s="3" t="s">
        <v>52</v>
      </c>
      <c r="D50" s="3" t="s">
        <v>7</v>
      </c>
      <c r="E50" s="10">
        <v>10594</v>
      </c>
      <c r="F50" s="10">
        <v>8787</v>
      </c>
      <c r="G50" s="10">
        <v>8674</v>
      </c>
      <c r="H50" s="10">
        <v>113</v>
      </c>
      <c r="I50" s="10">
        <v>0</v>
      </c>
      <c r="J50" s="10">
        <v>0</v>
      </c>
      <c r="K50" s="10">
        <v>37</v>
      </c>
      <c r="L50" s="10">
        <v>0</v>
      </c>
      <c r="M50" s="10">
        <v>0</v>
      </c>
    </row>
    <row r="51" spans="1:13" x14ac:dyDescent="0.25">
      <c r="A51" s="16" t="s">
        <v>57</v>
      </c>
      <c r="B51" s="17"/>
      <c r="C51" s="17"/>
      <c r="D51" s="18"/>
      <c r="E51" s="9">
        <v>41450</v>
      </c>
      <c r="F51" s="9">
        <v>32911</v>
      </c>
      <c r="G51" s="9">
        <v>32588</v>
      </c>
      <c r="H51" s="9">
        <v>323</v>
      </c>
      <c r="I51" s="9">
        <v>1</v>
      </c>
      <c r="J51" s="9">
        <v>0</v>
      </c>
      <c r="K51" s="9">
        <v>122</v>
      </c>
      <c r="L51" s="9">
        <v>0</v>
      </c>
      <c r="M51" s="9">
        <v>0</v>
      </c>
    </row>
    <row r="52" spans="1:13" x14ac:dyDescent="0.25">
      <c r="A52" s="3" t="str">
        <f>"281201"</f>
        <v>281201</v>
      </c>
      <c r="B52" s="3" t="s">
        <v>58</v>
      </c>
      <c r="C52" s="3" t="s">
        <v>59</v>
      </c>
      <c r="D52" s="3" t="s">
        <v>7</v>
      </c>
      <c r="E52" s="10">
        <v>9550</v>
      </c>
      <c r="F52" s="10">
        <v>7889</v>
      </c>
      <c r="G52" s="10">
        <v>7747</v>
      </c>
      <c r="H52" s="10">
        <v>142</v>
      </c>
      <c r="I52" s="10">
        <v>0</v>
      </c>
      <c r="J52" s="10">
        <v>0</v>
      </c>
      <c r="K52" s="10">
        <v>28</v>
      </c>
      <c r="L52" s="10">
        <v>0</v>
      </c>
      <c r="M52" s="10">
        <v>0</v>
      </c>
    </row>
    <row r="53" spans="1:13" x14ac:dyDescent="0.25">
      <c r="A53" s="3" t="str">
        <f>"281202"</f>
        <v>281202</v>
      </c>
      <c r="B53" s="3" t="s">
        <v>60</v>
      </c>
      <c r="C53" s="3" t="s">
        <v>59</v>
      </c>
      <c r="D53" s="3" t="s">
        <v>7</v>
      </c>
      <c r="E53" s="10">
        <v>8849</v>
      </c>
      <c r="F53" s="10">
        <v>7082</v>
      </c>
      <c r="G53" s="10">
        <v>7030</v>
      </c>
      <c r="H53" s="10">
        <v>52</v>
      </c>
      <c r="I53" s="10">
        <v>0</v>
      </c>
      <c r="J53" s="10">
        <v>0</v>
      </c>
      <c r="K53" s="10">
        <v>26</v>
      </c>
      <c r="L53" s="10">
        <v>0</v>
      </c>
      <c r="M53" s="10">
        <v>0</v>
      </c>
    </row>
    <row r="54" spans="1:13" x14ac:dyDescent="0.25">
      <c r="A54" s="3" t="str">
        <f>"281203"</f>
        <v>281203</v>
      </c>
      <c r="B54" s="3" t="s">
        <v>61</v>
      </c>
      <c r="C54" s="3" t="s">
        <v>59</v>
      </c>
      <c r="D54" s="3" t="s">
        <v>7</v>
      </c>
      <c r="E54" s="10">
        <v>6000</v>
      </c>
      <c r="F54" s="10">
        <v>4698</v>
      </c>
      <c r="G54" s="10">
        <v>4663</v>
      </c>
      <c r="H54" s="10">
        <v>35</v>
      </c>
      <c r="I54" s="10">
        <v>0</v>
      </c>
      <c r="J54" s="10">
        <v>0</v>
      </c>
      <c r="K54" s="10">
        <v>18</v>
      </c>
      <c r="L54" s="10">
        <v>0</v>
      </c>
      <c r="M54" s="10">
        <v>0</v>
      </c>
    </row>
    <row r="55" spans="1:13" x14ac:dyDescent="0.25">
      <c r="A55" s="3" t="str">
        <f>"281204"</f>
        <v>281204</v>
      </c>
      <c r="B55" s="3" t="s">
        <v>62</v>
      </c>
      <c r="C55" s="3" t="s">
        <v>59</v>
      </c>
      <c r="D55" s="3" t="s">
        <v>7</v>
      </c>
      <c r="E55" s="10">
        <v>8891</v>
      </c>
      <c r="F55" s="10">
        <v>6910</v>
      </c>
      <c r="G55" s="10">
        <v>6853</v>
      </c>
      <c r="H55" s="10">
        <v>57</v>
      </c>
      <c r="I55" s="10">
        <v>0</v>
      </c>
      <c r="J55" s="10">
        <v>0</v>
      </c>
      <c r="K55" s="10">
        <v>31</v>
      </c>
      <c r="L55" s="10">
        <v>0</v>
      </c>
      <c r="M55" s="10">
        <v>0</v>
      </c>
    </row>
    <row r="56" spans="1:13" x14ac:dyDescent="0.25">
      <c r="A56" s="3" t="str">
        <f>"281205"</f>
        <v>281205</v>
      </c>
      <c r="B56" s="3" t="s">
        <v>63</v>
      </c>
      <c r="C56" s="3" t="s">
        <v>59</v>
      </c>
      <c r="D56" s="3" t="s">
        <v>7</v>
      </c>
      <c r="E56" s="10">
        <v>8160</v>
      </c>
      <c r="F56" s="10">
        <v>6332</v>
      </c>
      <c r="G56" s="10">
        <v>6295</v>
      </c>
      <c r="H56" s="10">
        <v>37</v>
      </c>
      <c r="I56" s="10">
        <v>1</v>
      </c>
      <c r="J56" s="10">
        <v>0</v>
      </c>
      <c r="K56" s="10">
        <v>19</v>
      </c>
      <c r="L56" s="10">
        <v>0</v>
      </c>
      <c r="M56" s="10">
        <v>0</v>
      </c>
    </row>
    <row r="57" spans="1:13" x14ac:dyDescent="0.25">
      <c r="A57" s="16" t="s">
        <v>64</v>
      </c>
      <c r="B57" s="17"/>
      <c r="C57" s="17"/>
      <c r="D57" s="18"/>
      <c r="E57" s="9">
        <v>95495</v>
      </c>
      <c r="F57" s="9">
        <v>77941</v>
      </c>
      <c r="G57" s="9">
        <v>76835</v>
      </c>
      <c r="H57" s="9">
        <v>1106</v>
      </c>
      <c r="I57" s="9">
        <v>9</v>
      </c>
      <c r="J57" s="9">
        <v>0</v>
      </c>
      <c r="K57" s="9">
        <v>273</v>
      </c>
      <c r="L57" s="9">
        <v>0</v>
      </c>
      <c r="M57" s="9">
        <v>0</v>
      </c>
    </row>
    <row r="58" spans="1:13" x14ac:dyDescent="0.25">
      <c r="A58" s="3" t="str">
        <f>"281501"</f>
        <v>281501</v>
      </c>
      <c r="B58" s="3" t="s">
        <v>65</v>
      </c>
      <c r="C58" s="3" t="s">
        <v>66</v>
      </c>
      <c r="D58" s="3" t="s">
        <v>7</v>
      </c>
      <c r="E58" s="10">
        <v>29041</v>
      </c>
      <c r="F58" s="10">
        <v>24133</v>
      </c>
      <c r="G58" s="10">
        <v>23972</v>
      </c>
      <c r="H58" s="10">
        <v>161</v>
      </c>
      <c r="I58" s="10">
        <v>1</v>
      </c>
      <c r="J58" s="10">
        <v>0</v>
      </c>
      <c r="K58" s="10">
        <v>70</v>
      </c>
      <c r="L58" s="10">
        <v>0</v>
      </c>
      <c r="M58" s="10">
        <v>0</v>
      </c>
    </row>
    <row r="59" spans="1:13" x14ac:dyDescent="0.25">
      <c r="A59" s="3" t="str">
        <f>"281502"</f>
        <v>281502</v>
      </c>
      <c r="B59" s="3" t="s">
        <v>67</v>
      </c>
      <c r="C59" s="3" t="s">
        <v>66</v>
      </c>
      <c r="D59" s="3" t="s">
        <v>7</v>
      </c>
      <c r="E59" s="10">
        <v>3930</v>
      </c>
      <c r="F59" s="10">
        <v>3170</v>
      </c>
      <c r="G59" s="10">
        <v>3115</v>
      </c>
      <c r="H59" s="10">
        <v>55</v>
      </c>
      <c r="I59" s="10">
        <v>0</v>
      </c>
      <c r="J59" s="10">
        <v>0</v>
      </c>
      <c r="K59" s="10">
        <v>16</v>
      </c>
      <c r="L59" s="10">
        <v>0</v>
      </c>
      <c r="M59" s="10">
        <v>0</v>
      </c>
    </row>
    <row r="60" spans="1:13" x14ac:dyDescent="0.25">
      <c r="A60" s="3" t="str">
        <f>"281503"</f>
        <v>281503</v>
      </c>
      <c r="B60" s="3" t="s">
        <v>68</v>
      </c>
      <c r="C60" s="3" t="s">
        <v>66</v>
      </c>
      <c r="D60" s="3" t="s">
        <v>7</v>
      </c>
      <c r="E60" s="10">
        <v>5141</v>
      </c>
      <c r="F60" s="10">
        <v>4122</v>
      </c>
      <c r="G60" s="10">
        <v>4034</v>
      </c>
      <c r="H60" s="10">
        <v>88</v>
      </c>
      <c r="I60" s="10">
        <v>3</v>
      </c>
      <c r="J60" s="10">
        <v>0</v>
      </c>
      <c r="K60" s="10">
        <v>10</v>
      </c>
      <c r="L60" s="10">
        <v>0</v>
      </c>
      <c r="M60" s="10">
        <v>0</v>
      </c>
    </row>
    <row r="61" spans="1:13" x14ac:dyDescent="0.25">
      <c r="A61" s="3" t="str">
        <f>"281504"</f>
        <v>281504</v>
      </c>
      <c r="B61" s="3" t="s">
        <v>69</v>
      </c>
      <c r="C61" s="3" t="s">
        <v>66</v>
      </c>
      <c r="D61" s="3" t="s">
        <v>7</v>
      </c>
      <c r="E61" s="10">
        <v>4354</v>
      </c>
      <c r="F61" s="10">
        <v>3494</v>
      </c>
      <c r="G61" s="10">
        <v>3334</v>
      </c>
      <c r="H61" s="10">
        <v>160</v>
      </c>
      <c r="I61" s="10">
        <v>0</v>
      </c>
      <c r="J61" s="10">
        <v>0</v>
      </c>
      <c r="K61" s="10">
        <v>10</v>
      </c>
      <c r="L61" s="10">
        <v>0</v>
      </c>
      <c r="M61" s="10">
        <v>0</v>
      </c>
    </row>
    <row r="62" spans="1:13" x14ac:dyDescent="0.25">
      <c r="A62" s="3" t="str">
        <f>"281505"</f>
        <v>281505</v>
      </c>
      <c r="B62" s="3" t="s">
        <v>70</v>
      </c>
      <c r="C62" s="3" t="s">
        <v>66</v>
      </c>
      <c r="D62" s="3" t="s">
        <v>7</v>
      </c>
      <c r="E62" s="10">
        <v>5635</v>
      </c>
      <c r="F62" s="10">
        <v>4586</v>
      </c>
      <c r="G62" s="10">
        <v>4494</v>
      </c>
      <c r="H62" s="10">
        <v>92</v>
      </c>
      <c r="I62" s="10">
        <v>0</v>
      </c>
      <c r="J62" s="10">
        <v>0</v>
      </c>
      <c r="K62" s="10">
        <v>15</v>
      </c>
      <c r="L62" s="10">
        <v>0</v>
      </c>
      <c r="M62" s="10">
        <v>0</v>
      </c>
    </row>
    <row r="63" spans="1:13" x14ac:dyDescent="0.25">
      <c r="A63" s="3" t="str">
        <f>"281506"</f>
        <v>281506</v>
      </c>
      <c r="B63" s="3" t="s">
        <v>71</v>
      </c>
      <c r="C63" s="3" t="s">
        <v>66</v>
      </c>
      <c r="D63" s="3" t="s">
        <v>7</v>
      </c>
      <c r="E63" s="10">
        <v>5016</v>
      </c>
      <c r="F63" s="10">
        <v>4138</v>
      </c>
      <c r="G63" s="10">
        <v>4042</v>
      </c>
      <c r="H63" s="10">
        <v>96</v>
      </c>
      <c r="I63" s="10">
        <v>2</v>
      </c>
      <c r="J63" s="10">
        <v>0</v>
      </c>
      <c r="K63" s="10">
        <v>15</v>
      </c>
      <c r="L63" s="10">
        <v>0</v>
      </c>
      <c r="M63" s="10">
        <v>0</v>
      </c>
    </row>
    <row r="64" spans="1:13" x14ac:dyDescent="0.25">
      <c r="A64" s="3" t="str">
        <f>"281507"</f>
        <v>281507</v>
      </c>
      <c r="B64" s="3" t="s">
        <v>72</v>
      </c>
      <c r="C64" s="3" t="s">
        <v>66</v>
      </c>
      <c r="D64" s="3" t="s">
        <v>7</v>
      </c>
      <c r="E64" s="10">
        <v>4669</v>
      </c>
      <c r="F64" s="10">
        <v>3809</v>
      </c>
      <c r="G64" s="10">
        <v>3732</v>
      </c>
      <c r="H64" s="10">
        <v>77</v>
      </c>
      <c r="I64" s="10">
        <v>2</v>
      </c>
      <c r="J64" s="10">
        <v>0</v>
      </c>
      <c r="K64" s="10">
        <v>13</v>
      </c>
      <c r="L64" s="10">
        <v>0</v>
      </c>
      <c r="M64" s="10">
        <v>0</v>
      </c>
    </row>
    <row r="65" spans="1:13" x14ac:dyDescent="0.25">
      <c r="A65" s="3" t="str">
        <f>"281508"</f>
        <v>281508</v>
      </c>
      <c r="B65" s="3" t="s">
        <v>73</v>
      </c>
      <c r="C65" s="3" t="s">
        <v>66</v>
      </c>
      <c r="D65" s="3" t="s">
        <v>7</v>
      </c>
      <c r="E65" s="10">
        <v>22110</v>
      </c>
      <c r="F65" s="10">
        <v>18075</v>
      </c>
      <c r="G65" s="10">
        <v>17840</v>
      </c>
      <c r="H65" s="10">
        <v>235</v>
      </c>
      <c r="I65" s="10">
        <v>1</v>
      </c>
      <c r="J65" s="10">
        <v>0</v>
      </c>
      <c r="K65" s="10">
        <v>57</v>
      </c>
      <c r="L65" s="10">
        <v>0</v>
      </c>
      <c r="M65" s="10">
        <v>0</v>
      </c>
    </row>
    <row r="66" spans="1:13" x14ac:dyDescent="0.25">
      <c r="A66" s="3" t="str">
        <f>"281509"</f>
        <v>281509</v>
      </c>
      <c r="B66" s="3" t="s">
        <v>74</v>
      </c>
      <c r="C66" s="3" t="s">
        <v>66</v>
      </c>
      <c r="D66" s="3" t="s">
        <v>7</v>
      </c>
      <c r="E66" s="10">
        <v>15599</v>
      </c>
      <c r="F66" s="10">
        <v>12414</v>
      </c>
      <c r="G66" s="10">
        <v>12272</v>
      </c>
      <c r="H66" s="10">
        <v>142</v>
      </c>
      <c r="I66" s="10">
        <v>0</v>
      </c>
      <c r="J66" s="10">
        <v>0</v>
      </c>
      <c r="K66" s="10">
        <v>67</v>
      </c>
      <c r="L66" s="10">
        <v>0</v>
      </c>
      <c r="M66" s="10">
        <v>0</v>
      </c>
    </row>
    <row r="67" spans="1:13" x14ac:dyDescent="0.25">
      <c r="A67" s="6" t="s">
        <v>75</v>
      </c>
      <c r="B67" s="7"/>
      <c r="C67" s="7"/>
      <c r="D67" s="7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25">
      <c r="A68" s="3" t="str">
        <f>"286101"</f>
        <v>286101</v>
      </c>
      <c r="B68" s="3" t="s">
        <v>76</v>
      </c>
      <c r="C68" s="3" t="s">
        <v>7</v>
      </c>
      <c r="D68" s="3" t="s">
        <v>7</v>
      </c>
      <c r="E68" s="10">
        <v>101913</v>
      </c>
      <c r="F68" s="10">
        <v>85266</v>
      </c>
      <c r="G68" s="10">
        <v>84758</v>
      </c>
      <c r="H68" s="10">
        <v>508</v>
      </c>
      <c r="I68" s="10">
        <v>2</v>
      </c>
      <c r="J68" s="10">
        <v>0</v>
      </c>
      <c r="K68" s="10">
        <v>343</v>
      </c>
      <c r="L68" s="10">
        <v>0</v>
      </c>
      <c r="M68" s="10">
        <v>0</v>
      </c>
    </row>
    <row r="69" spans="1:13" x14ac:dyDescent="0.25">
      <c r="A69" s="3" t="s">
        <v>77</v>
      </c>
      <c r="B69" s="21"/>
      <c r="C69" s="22"/>
      <c r="D69" s="23"/>
      <c r="E69" s="11">
        <v>565729</v>
      </c>
      <c r="F69" s="11">
        <v>462394</v>
      </c>
      <c r="G69" s="11">
        <v>457935</v>
      </c>
      <c r="H69" s="11">
        <v>4453</v>
      </c>
      <c r="I69" s="11">
        <v>22</v>
      </c>
      <c r="J69" s="11">
        <v>0</v>
      </c>
      <c r="K69" s="11">
        <v>1833</v>
      </c>
      <c r="L69" s="11">
        <v>0</v>
      </c>
      <c r="M69" s="11">
        <v>0</v>
      </c>
    </row>
  </sheetData>
  <mergeCells count="19">
    <mergeCell ref="A1:H1"/>
    <mergeCell ref="I1:M1"/>
    <mergeCell ref="A51:D51"/>
    <mergeCell ref="A45:D45"/>
    <mergeCell ref="A37:D37"/>
    <mergeCell ref="A27:D27"/>
    <mergeCell ref="A20:D20"/>
    <mergeCell ref="K3:M3"/>
    <mergeCell ref="A3:A4"/>
    <mergeCell ref="B3:B4"/>
    <mergeCell ref="A57:D57"/>
    <mergeCell ref="F3:H3"/>
    <mergeCell ref="I3:J3"/>
    <mergeCell ref="B69:D69"/>
    <mergeCell ref="A12:D12"/>
    <mergeCell ref="A5:D5"/>
    <mergeCell ref="C3:C4"/>
    <mergeCell ref="D3:D4"/>
    <mergeCell ref="E3:E4"/>
  </mergeCells>
  <pageMargins left="0.23622047244094491" right="0.23622047244094491" top="0.19685039370078741" bottom="0.19685039370078741" header="0.31496062992125984" footer="0.31496062992125984"/>
  <pageSetup paperSize="9" scale="82" orientation="landscape" r:id="rId1"/>
  <headerFooter differentFirst="1"/>
  <rowBreaks count="1" manualBreakCount="1">
    <brk id="3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rejestr_wyborcow_kw_1_2025</vt:lpstr>
      <vt:lpstr>rejestr_wyborcow_kw_1_2025!Obszar_wydruku</vt:lpstr>
      <vt:lpstr>rejestr_wyborcow_kw_1_2025!Tytuły_wydruku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Kwaśniewski</dc:creator>
  <cp:lastModifiedBy>Piotr Kwaśniewski</cp:lastModifiedBy>
  <cp:lastPrinted>2024-10-15T06:51:00Z</cp:lastPrinted>
  <dcterms:created xsi:type="dcterms:W3CDTF">2023-04-13T09:58:15Z</dcterms:created>
  <dcterms:modified xsi:type="dcterms:W3CDTF">2025-04-11T09:52:23Z</dcterms:modified>
</cp:coreProperties>
</file>