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LFS02\Rejestr Wyborców\Meldunki okresowe - dane\2023 r\"/>
    </mc:Choice>
  </mc:AlternateContent>
  <bookViews>
    <workbookView xWindow="0" yWindow="0" windowWidth="28800" windowHeight="12300"/>
  </bookViews>
  <sheets>
    <sheet name="rejestr_wyborcow_kw_3_2023" sheetId="1" r:id="rId1"/>
  </sheets>
  <definedNames>
    <definedName name="_xlnm._FilterDatabase" localSheetId="0" hidden="1">rejestr_wyborcow_kw_3_2023!#REF!</definedName>
    <definedName name="_xlnm.Print_Titles" localSheetId="0">rejestr_wyborcow_kw_3_2023!$2:$3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  <c r="A52" i="1"/>
  <c r="A53" i="1"/>
  <c r="A54" i="1"/>
  <c r="A55" i="1"/>
  <c r="A57" i="1"/>
  <c r="A58" i="1"/>
  <c r="A59" i="1"/>
  <c r="A60" i="1"/>
  <c r="A61" i="1"/>
  <c r="A62" i="1"/>
  <c r="A63" i="1"/>
  <c r="A64" i="1"/>
  <c r="A65" i="1"/>
  <c r="A67" i="1"/>
</calcChain>
</file>

<file path=xl/sharedStrings.xml><?xml version="1.0" encoding="utf-8"?>
<sst xmlns="http://schemas.openxmlformats.org/spreadsheetml/2006/main" count="192" uniqueCount="90">
  <si>
    <t>Kod TERYT</t>
  </si>
  <si>
    <t>Gmina</t>
  </si>
  <si>
    <t>Powiat</t>
  </si>
  <si>
    <t>Delegatura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</si>
  <si>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</si>
  <si>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</si>
  <si>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</si>
  <si>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</si>
  <si>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</si>
  <si>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</si>
  <si>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</si>
  <si>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</si>
  <si>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</si>
  <si>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</si>
  <si>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</si>
  <si>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</si>
  <si>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</si>
  <si>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</si>
  <si>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</si>
  <si>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</si>
  <si>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</si>
  <si>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</si>
  <si>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</si>
  <si>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</si>
  <si>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</si>
  <si>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</si>
  <si>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</si>
  <si>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</si>
  <si>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</si>
  <si>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</si>
  <si>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</si>
  <si>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</si>
  <si>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</si>
  <si>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</si>
  <si>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</si>
  <si>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</si>
  <si>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</si>
  <si>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</si>
  <si>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</si>
  <si>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</si>
  <si>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</si>
  <si>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</si>
  <si>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</si>
  <si>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</si>
  <si>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</si>
  <si>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</si>
  <si>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</si>
  <si>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</si>
  <si>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</si>
  <si>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</si>
  <si>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</si>
  <si>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</si>
  <si>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</si>
  <si>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</si>
  <si>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</si>
  <si>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</si>
  <si>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</si>
  <si>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</si>
  <si>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</si>
  <si>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</si>
  <si>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</si>
  <si>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</si>
  <si>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</si>
  <si>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</si>
  <si>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</si>
  <si>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</si>
  <si>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</si>
  <si>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</si>
  <si>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</si>
  <si>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</si>
  <si>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</si>
  <si>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</si>
  <si>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</si>
  <si>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</si>
  <si>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</si>
  <si>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</si>
  <si>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</si>
  <si>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</si>
  <si>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t>Liczba 
mieszkańców</t>
  </si>
  <si>
    <t>ogółem</t>
  </si>
  <si>
    <t>Liczba wyborców ujętych w stałym obwodzie w CRW</t>
  </si>
  <si>
    <t>z urzędu na podstawie adresu stałego zameldowania</t>
  </si>
  <si>
    <t>w tym liczba wyborców posiadających</t>
  </si>
  <si>
    <t>obywatelstwo krajów UE</t>
  </si>
  <si>
    <t>obywatelstwo UK</t>
  </si>
  <si>
    <t>Liczba osób pozbawionych 
prawa wybierania</t>
  </si>
  <si>
    <t>w tym posiadających obywatelstwo krajów UE</t>
  </si>
  <si>
    <t>w tym posiadających obywatelstwo UK</t>
  </si>
  <si>
    <t>Krajowe Biuro Wyborcze Delegatura w Elblągu
DEL.423.4.2023</t>
  </si>
  <si>
    <t>na 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</si>
</sst>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99FF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 applyProtection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/>
    </xf>
    <xf numFmtId="0" fontId="16" fillId="35" borderId="11" xfId="0" applyFont="1" applyFill="1" applyBorder="1" applyAlignment="1"/>
    <xf numFmtId="0" fontId="16" fillId="35" borderId="12" xfId="0" applyFont="1" applyFill="1" applyBorder="1" applyAlignment="1"/>
    <xf numFmtId="0" fontId="16" fillId="35" borderId="11" xfId="0" applyFont="1" applyFill="1" applyBorder="1" applyAlignment="1">
      <alignment horizontal="left"/>
    </xf>
    <xf numFmtId="0" fontId="16" fillId="35" borderId="12" xfId="0" applyFont="1" applyFill="1" applyBorder="1" applyAlignment="1">
      <alignment horizontal="left"/>
    </xf>
    <xf numFmtId="0" fontId="16" fillId="35" borderId="13" xfId="0" applyFont="1" applyFill="1" applyBorder="1" applyAlignment="1">
      <alignment horizontal="left"/>
    </xf>
    <xf numFmtId="0" fontId="18" fillId="0" borderId="10" xfId="0" applyFont="1" applyBorder="1" applyAlignment="1" applyProtection="1">
      <alignment horizontal="center" vertical="center" wrapText="1"/>
    </xf>
    <xf numFmtId="0" fontId="18" fillId="33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16" fillId="0" borderId="14" xfId="0" applyFont="1" applyBorder="1" applyAlignment="1">
      <alignment horizontal="right" vertical="center"/>
    </xf>
    <xf numFmtId="0" fontId="18" fillId="0" borderId="10" xfId="0" applyFont="1" applyBorder="1" applyAlignment="1" applyProtection="1">
      <alignment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9" fillId="34" borderId="11" xfId="0" applyFont="1" applyFill="1" applyBorder="1" applyAlignment="1" applyProtection="1">
      <alignment horizontal="center" vertical="center" wrapText="1"/>
    </xf>
    <xf numFmtId="0" fontId="19" fillId="34" borderId="12" xfId="0" applyFont="1" applyFill="1" applyBorder="1" applyAlignment="1" applyProtection="1">
      <alignment horizontal="center" vertical="center" wrapText="1"/>
    </xf>
    <xf numFmtId="0" fontId="19" fillId="34" borderId="13" xfId="0" applyFont="1" applyFill="1" applyBorder="1" applyAlignment="1" applyProtection="1">
      <alignment horizontal="center" vertical="center" wrapText="1"/>
    </xf>
    <xf numFmtId="0" fontId="16" fillId="35" borderId="10" xfId="0" applyFont="1" applyFill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16" fillId="0" borderId="10" xfId="0" applyFont="1" applyBorder="1" applyAlignment="1">
      <alignment horizontal="right" inden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H4" sqref="H4"/>
    </sheetView>
  </sheetViews>
  <sheetFormatPr defaultRowHeight="15" x14ac:dyDescent="0.25"/>
  <cols>
    <col min="2" max="2" width="26.7109375" bestFit="1" customWidth="1"/>
    <col min="3" max="3" width="14.140625" customWidth="1"/>
    <col min="4" max="4" width="9.7109375" customWidth="1"/>
    <col min="5" max="5" width="10.28515625" customWidth="1"/>
    <col min="7" max="7" width="11.85546875" customWidth="1"/>
    <col min="9" max="13" width="14.5703125" customWidth="1"/>
  </cols>
  <sheetData>
    <row r="1" spans="1:13" ht="43.5" customHeight="1" x14ac:dyDescent="0.25">
      <c r="A1" s="16" t="s">
        <v>88</v>
      </c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</row>
    <row r="2" spans="1:13" ht="35.25" customHeight="1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78</v>
      </c>
      <c r="F2" s="11" t="s">
        <v>80</v>
      </c>
      <c r="G2" s="11"/>
      <c r="H2" s="11"/>
      <c r="I2" s="12" t="s">
        <v>82</v>
      </c>
      <c r="J2" s="12"/>
      <c r="K2" s="22" t="s">
        <v>85</v>
      </c>
      <c r="L2" s="23"/>
      <c r="M2" s="24"/>
    </row>
    <row r="3" spans="1:13" ht="70.5" customHeight="1" x14ac:dyDescent="0.25">
      <c r="A3" s="21"/>
      <c r="B3" s="21"/>
      <c r="C3" s="21"/>
      <c r="D3" s="21"/>
      <c r="E3" s="21"/>
      <c r="F3" s="5" t="s">
        <v>79</v>
      </c>
      <c r="G3" s="4" t="s">
        <v>81</v>
      </c>
      <c r="H3" s="19" t="s">
        <v>89</v>
      </c>
      <c r="I3" s="1" t="s">
        <v>83</v>
      </c>
      <c r="J3" s="1" t="s">
        <v>84</v>
      </c>
      <c r="K3" s="2" t="s">
        <v>79</v>
      </c>
      <c r="L3" s="2" t="s">
        <v>86</v>
      </c>
      <c r="M3" s="2" t="s">
        <v>87</v>
      </c>
    </row>
    <row r="4" spans="1:13" x14ac:dyDescent="0.25">
      <c r="A4" s="8" t="s">
        <v>4</v>
      </c>
      <c r="B4" s="9"/>
      <c r="C4" s="9"/>
      <c r="D4" s="10"/>
      <c r="E4" s="25">
        <v>53091</v>
      </c>
      <c r="F4" s="25">
        <v>43680</v>
      </c>
      <c r="G4" s="25">
        <v>43461</v>
      </c>
      <c r="H4" s="25">
        <v>219</v>
      </c>
      <c r="I4" s="25">
        <v>1</v>
      </c>
      <c r="J4" s="25">
        <v>0</v>
      </c>
      <c r="K4" s="25">
        <v>162</v>
      </c>
      <c r="L4" s="25">
        <v>0</v>
      </c>
      <c r="M4" s="25">
        <v>0</v>
      </c>
    </row>
    <row r="5" spans="1:13" x14ac:dyDescent="0.25">
      <c r="A5" s="3" t="str">
        <f>"280101"</f>
        <v>280101</v>
      </c>
      <c r="B5" s="3" t="s">
        <v>5</v>
      </c>
      <c r="C5" s="3" t="s">
        <v>6</v>
      </c>
      <c r="D5" s="3" t="s">
        <v>7</v>
      </c>
      <c r="E5" s="26">
        <v>20892</v>
      </c>
      <c r="F5" s="26">
        <v>17441</v>
      </c>
      <c r="G5" s="26">
        <v>17403</v>
      </c>
      <c r="H5" s="26">
        <v>38</v>
      </c>
      <c r="I5" s="26">
        <v>0</v>
      </c>
      <c r="J5" s="26">
        <v>0</v>
      </c>
      <c r="K5" s="26">
        <v>47</v>
      </c>
      <c r="L5" s="26">
        <v>0</v>
      </c>
      <c r="M5" s="26">
        <v>0</v>
      </c>
    </row>
    <row r="6" spans="1:13" x14ac:dyDescent="0.25">
      <c r="A6" s="3" t="str">
        <f>"280102"</f>
        <v>280102</v>
      </c>
      <c r="B6" s="3" t="s">
        <v>8</v>
      </c>
      <c r="C6" s="3" t="s">
        <v>6</v>
      </c>
      <c r="D6" s="3" t="s">
        <v>7</v>
      </c>
      <c r="E6" s="26">
        <v>3608</v>
      </c>
      <c r="F6" s="26">
        <v>3050</v>
      </c>
      <c r="G6" s="26">
        <v>3034</v>
      </c>
      <c r="H6" s="26">
        <v>16</v>
      </c>
      <c r="I6" s="26">
        <v>0</v>
      </c>
      <c r="J6" s="26">
        <v>0</v>
      </c>
      <c r="K6" s="26">
        <v>3</v>
      </c>
      <c r="L6" s="26">
        <v>0</v>
      </c>
      <c r="M6" s="26">
        <v>0</v>
      </c>
    </row>
    <row r="7" spans="1:13" ht="15.75" customHeight="1" x14ac:dyDescent="0.25">
      <c r="A7" s="3" t="str">
        <f>"280103"</f>
        <v>280103</v>
      </c>
      <c r="B7" s="3" t="s">
        <v>9</v>
      </c>
      <c r="C7" s="3" t="s">
        <v>6</v>
      </c>
      <c r="D7" s="3" t="s">
        <v>7</v>
      </c>
      <c r="E7" s="26">
        <v>10370</v>
      </c>
      <c r="F7" s="26">
        <v>8405</v>
      </c>
      <c r="G7" s="26">
        <v>8337</v>
      </c>
      <c r="H7" s="26">
        <v>68</v>
      </c>
      <c r="I7" s="26">
        <v>0</v>
      </c>
      <c r="J7" s="26">
        <v>0</v>
      </c>
      <c r="K7" s="26">
        <v>20</v>
      </c>
      <c r="L7" s="26">
        <v>0</v>
      </c>
      <c r="M7" s="26">
        <v>0</v>
      </c>
    </row>
    <row r="8" spans="1:13" x14ac:dyDescent="0.25">
      <c r="A8" s="3" t="str">
        <f>"280104"</f>
        <v>280104</v>
      </c>
      <c r="B8" s="3" t="s">
        <v>10</v>
      </c>
      <c r="C8" s="3" t="s">
        <v>6</v>
      </c>
      <c r="D8" s="3" t="s">
        <v>7</v>
      </c>
      <c r="E8" s="26">
        <v>5876</v>
      </c>
      <c r="F8" s="26">
        <v>4802</v>
      </c>
      <c r="G8" s="26">
        <v>4781</v>
      </c>
      <c r="H8" s="26">
        <v>21</v>
      </c>
      <c r="I8" s="26">
        <v>0</v>
      </c>
      <c r="J8" s="26">
        <v>0</v>
      </c>
      <c r="K8" s="26">
        <v>45</v>
      </c>
      <c r="L8" s="26">
        <v>0</v>
      </c>
      <c r="M8" s="26">
        <v>0</v>
      </c>
    </row>
    <row r="9" spans="1:13" x14ac:dyDescent="0.25">
      <c r="A9" s="3" t="str">
        <f>"280105"</f>
        <v>280105</v>
      </c>
      <c r="B9" s="3" t="s">
        <v>11</v>
      </c>
      <c r="C9" s="3" t="s">
        <v>6</v>
      </c>
      <c r="D9" s="3" t="s">
        <v>7</v>
      </c>
      <c r="E9" s="26">
        <v>6492</v>
      </c>
      <c r="F9" s="26">
        <v>5246</v>
      </c>
      <c r="G9" s="26">
        <v>5212</v>
      </c>
      <c r="H9" s="26">
        <v>34</v>
      </c>
      <c r="I9" s="26">
        <v>0</v>
      </c>
      <c r="J9" s="26">
        <v>0</v>
      </c>
      <c r="K9" s="26">
        <v>30</v>
      </c>
      <c r="L9" s="26">
        <v>0</v>
      </c>
      <c r="M9" s="26">
        <v>0</v>
      </c>
    </row>
    <row r="10" spans="1:13" x14ac:dyDescent="0.25">
      <c r="A10" s="3" t="str">
        <f>"280106"</f>
        <v>280106</v>
      </c>
      <c r="B10" s="3" t="s">
        <v>12</v>
      </c>
      <c r="C10" s="3" t="s">
        <v>6</v>
      </c>
      <c r="D10" s="3" t="s">
        <v>7</v>
      </c>
      <c r="E10" s="26">
        <v>5853</v>
      </c>
      <c r="F10" s="26">
        <v>4736</v>
      </c>
      <c r="G10" s="26">
        <v>4694</v>
      </c>
      <c r="H10" s="26">
        <v>42</v>
      </c>
      <c r="I10" s="26">
        <v>1</v>
      </c>
      <c r="J10" s="26">
        <v>0</v>
      </c>
      <c r="K10" s="26">
        <v>17</v>
      </c>
      <c r="L10" s="26">
        <v>0</v>
      </c>
      <c r="M10" s="26">
        <v>0</v>
      </c>
    </row>
    <row r="11" spans="1:13" x14ac:dyDescent="0.25">
      <c r="A11" s="8" t="s">
        <v>13</v>
      </c>
      <c r="B11" s="9"/>
      <c r="C11" s="9"/>
      <c r="D11" s="10"/>
      <c r="E11" s="25">
        <v>37820</v>
      </c>
      <c r="F11" s="25">
        <v>31048</v>
      </c>
      <c r="G11" s="25">
        <v>30676</v>
      </c>
      <c r="H11" s="25">
        <v>372</v>
      </c>
      <c r="I11" s="25">
        <v>1</v>
      </c>
      <c r="J11" s="25">
        <v>0</v>
      </c>
      <c r="K11" s="25">
        <v>128</v>
      </c>
      <c r="L11" s="25">
        <v>0</v>
      </c>
      <c r="M11" s="25">
        <v>0</v>
      </c>
    </row>
    <row r="12" spans="1:13" x14ac:dyDescent="0.25">
      <c r="A12" s="3" t="str">
        <f>"280201"</f>
        <v>280201</v>
      </c>
      <c r="B12" s="3" t="s">
        <v>14</v>
      </c>
      <c r="C12" s="3" t="s">
        <v>15</v>
      </c>
      <c r="D12" s="3" t="s">
        <v>7</v>
      </c>
      <c r="E12" s="26">
        <v>15259</v>
      </c>
      <c r="F12" s="26">
        <v>12508</v>
      </c>
      <c r="G12" s="26">
        <v>12426</v>
      </c>
      <c r="H12" s="26">
        <v>82</v>
      </c>
      <c r="I12" s="26">
        <v>0</v>
      </c>
      <c r="J12" s="26">
        <v>0</v>
      </c>
      <c r="K12" s="26">
        <v>70</v>
      </c>
      <c r="L12" s="26">
        <v>0</v>
      </c>
      <c r="M12" s="26">
        <v>0</v>
      </c>
    </row>
    <row r="13" spans="1:13" ht="15" customHeight="1" x14ac:dyDescent="0.25">
      <c r="A13" s="3" t="str">
        <f>"280202"</f>
        <v>280202</v>
      </c>
      <c r="B13" s="3" t="s">
        <v>16</v>
      </c>
      <c r="C13" s="3" t="s">
        <v>15</v>
      </c>
      <c r="D13" s="3" t="s">
        <v>7</v>
      </c>
      <c r="E13" s="26">
        <v>5751</v>
      </c>
      <c r="F13" s="26">
        <v>4662</v>
      </c>
      <c r="G13" s="26">
        <v>4621</v>
      </c>
      <c r="H13" s="26">
        <v>41</v>
      </c>
      <c r="I13" s="26">
        <v>0</v>
      </c>
      <c r="J13" s="26">
        <v>0</v>
      </c>
      <c r="K13" s="26">
        <v>14</v>
      </c>
      <c r="L13" s="26">
        <v>0</v>
      </c>
      <c r="M13" s="26">
        <v>0</v>
      </c>
    </row>
    <row r="14" spans="1:13" x14ac:dyDescent="0.25">
      <c r="A14" s="3" t="str">
        <f>"280203"</f>
        <v>280203</v>
      </c>
      <c r="B14" s="3" t="s">
        <v>17</v>
      </c>
      <c r="C14" s="3" t="s">
        <v>15</v>
      </c>
      <c r="D14" s="3" t="s">
        <v>7</v>
      </c>
      <c r="E14" s="26">
        <v>3275</v>
      </c>
      <c r="F14" s="26">
        <v>2735</v>
      </c>
      <c r="G14" s="26">
        <v>2676</v>
      </c>
      <c r="H14" s="26">
        <v>59</v>
      </c>
      <c r="I14" s="26">
        <v>1</v>
      </c>
      <c r="J14" s="26">
        <v>0</v>
      </c>
      <c r="K14" s="26">
        <v>5</v>
      </c>
      <c r="L14" s="26">
        <v>0</v>
      </c>
      <c r="M14" s="26">
        <v>0</v>
      </c>
    </row>
    <row r="15" spans="1:13" x14ac:dyDescent="0.25">
      <c r="A15" s="3" t="str">
        <f>"280204"</f>
        <v>280204</v>
      </c>
      <c r="B15" s="3" t="s">
        <v>18</v>
      </c>
      <c r="C15" s="3" t="s">
        <v>15</v>
      </c>
      <c r="D15" s="3" t="s">
        <v>7</v>
      </c>
      <c r="E15" s="26">
        <v>2630</v>
      </c>
      <c r="F15" s="26">
        <v>2164</v>
      </c>
      <c r="G15" s="26">
        <v>2108</v>
      </c>
      <c r="H15" s="26">
        <v>56</v>
      </c>
      <c r="I15" s="26">
        <v>0</v>
      </c>
      <c r="J15" s="26">
        <v>0</v>
      </c>
      <c r="K15" s="26">
        <v>7</v>
      </c>
      <c r="L15" s="26">
        <v>0</v>
      </c>
      <c r="M15" s="26">
        <v>0</v>
      </c>
    </row>
    <row r="16" spans="1:13" x14ac:dyDescent="0.25">
      <c r="A16" s="3" t="str">
        <f>"280205"</f>
        <v>280205</v>
      </c>
      <c r="B16" s="3" t="s">
        <v>19</v>
      </c>
      <c r="C16" s="3" t="s">
        <v>15</v>
      </c>
      <c r="D16" s="3" t="s">
        <v>7</v>
      </c>
      <c r="E16" s="26">
        <v>5809</v>
      </c>
      <c r="F16" s="26">
        <v>4890</v>
      </c>
      <c r="G16" s="26">
        <v>4812</v>
      </c>
      <c r="H16" s="26">
        <v>78</v>
      </c>
      <c r="I16" s="26">
        <v>0</v>
      </c>
      <c r="J16" s="26">
        <v>0</v>
      </c>
      <c r="K16" s="26">
        <v>18</v>
      </c>
      <c r="L16" s="26">
        <v>0</v>
      </c>
      <c r="M16" s="26">
        <v>0</v>
      </c>
    </row>
    <row r="17" spans="1:13" x14ac:dyDescent="0.25">
      <c r="A17" s="3" t="str">
        <f>"280206"</f>
        <v>280206</v>
      </c>
      <c r="B17" s="3" t="s">
        <v>20</v>
      </c>
      <c r="C17" s="3" t="s">
        <v>15</v>
      </c>
      <c r="D17" s="3" t="s">
        <v>7</v>
      </c>
      <c r="E17" s="26">
        <v>2413</v>
      </c>
      <c r="F17" s="26">
        <v>1924</v>
      </c>
      <c r="G17" s="26">
        <v>1900</v>
      </c>
      <c r="H17" s="26">
        <v>24</v>
      </c>
      <c r="I17" s="26">
        <v>0</v>
      </c>
      <c r="J17" s="26">
        <v>0</v>
      </c>
      <c r="K17" s="26">
        <v>5</v>
      </c>
      <c r="L17" s="26">
        <v>0</v>
      </c>
      <c r="M17" s="26">
        <v>0</v>
      </c>
    </row>
    <row r="18" spans="1:13" x14ac:dyDescent="0.25">
      <c r="A18" s="3" t="str">
        <f>"280207"</f>
        <v>280207</v>
      </c>
      <c r="B18" s="3" t="s">
        <v>21</v>
      </c>
      <c r="C18" s="3" t="s">
        <v>15</v>
      </c>
      <c r="D18" s="3" t="s">
        <v>7</v>
      </c>
      <c r="E18" s="26">
        <v>2683</v>
      </c>
      <c r="F18" s="26">
        <v>2165</v>
      </c>
      <c r="G18" s="26">
        <v>2133</v>
      </c>
      <c r="H18" s="26">
        <v>32</v>
      </c>
      <c r="I18" s="26">
        <v>0</v>
      </c>
      <c r="J18" s="26">
        <v>0</v>
      </c>
      <c r="K18" s="26">
        <v>9</v>
      </c>
      <c r="L18" s="26">
        <v>0</v>
      </c>
      <c r="M18" s="26">
        <v>0</v>
      </c>
    </row>
    <row r="19" spans="1:13" x14ac:dyDescent="0.25">
      <c r="A19" s="8" t="s">
        <v>22</v>
      </c>
      <c r="B19" s="9"/>
      <c r="C19" s="9"/>
      <c r="D19" s="10"/>
      <c r="E19" s="25">
        <v>62010</v>
      </c>
      <c r="F19" s="25">
        <v>49933</v>
      </c>
      <c r="G19" s="25">
        <v>49641</v>
      </c>
      <c r="H19" s="25">
        <v>292</v>
      </c>
      <c r="I19" s="25">
        <v>0</v>
      </c>
      <c r="J19" s="25">
        <v>0</v>
      </c>
      <c r="K19" s="25">
        <v>135</v>
      </c>
      <c r="L19" s="25">
        <v>0</v>
      </c>
      <c r="M19" s="25">
        <v>0</v>
      </c>
    </row>
    <row r="20" spans="1:13" x14ac:dyDescent="0.25">
      <c r="A20" s="3" t="str">
        <f>"280301"</f>
        <v>280301</v>
      </c>
      <c r="B20" s="3" t="s">
        <v>23</v>
      </c>
      <c r="C20" s="3" t="s">
        <v>24</v>
      </c>
      <c r="D20" s="3" t="s">
        <v>7</v>
      </c>
      <c r="E20" s="26">
        <v>19601</v>
      </c>
      <c r="F20" s="26">
        <v>16125</v>
      </c>
      <c r="G20" s="26">
        <v>16075</v>
      </c>
      <c r="H20" s="26">
        <v>50</v>
      </c>
      <c r="I20" s="26">
        <v>0</v>
      </c>
      <c r="J20" s="26">
        <v>0</v>
      </c>
      <c r="K20" s="26">
        <v>30</v>
      </c>
      <c r="L20" s="26">
        <v>0</v>
      </c>
      <c r="M20" s="26">
        <v>0</v>
      </c>
    </row>
    <row r="21" spans="1:13" x14ac:dyDescent="0.25">
      <c r="A21" s="3" t="str">
        <f>"280302"</f>
        <v>280302</v>
      </c>
      <c r="B21" s="3" t="s">
        <v>25</v>
      </c>
      <c r="C21" s="3" t="s">
        <v>24</v>
      </c>
      <c r="D21" s="3" t="s">
        <v>7</v>
      </c>
      <c r="E21" s="26">
        <v>9615</v>
      </c>
      <c r="F21" s="26">
        <v>7484</v>
      </c>
      <c r="G21" s="26">
        <v>7462</v>
      </c>
      <c r="H21" s="26">
        <v>22</v>
      </c>
      <c r="I21" s="26">
        <v>0</v>
      </c>
      <c r="J21" s="26">
        <v>0</v>
      </c>
      <c r="K21" s="26">
        <v>43</v>
      </c>
      <c r="L21" s="26">
        <v>0</v>
      </c>
      <c r="M21" s="26">
        <v>0</v>
      </c>
    </row>
    <row r="22" spans="1:13" x14ac:dyDescent="0.25">
      <c r="A22" s="3" t="str">
        <f>"280303"</f>
        <v>280303</v>
      </c>
      <c r="B22" s="3" t="s">
        <v>26</v>
      </c>
      <c r="C22" s="3" t="s">
        <v>24</v>
      </c>
      <c r="D22" s="3" t="s">
        <v>7</v>
      </c>
      <c r="E22" s="26">
        <v>6814</v>
      </c>
      <c r="F22" s="26">
        <v>5405</v>
      </c>
      <c r="G22" s="26">
        <v>5365</v>
      </c>
      <c r="H22" s="26">
        <v>40</v>
      </c>
      <c r="I22" s="26">
        <v>0</v>
      </c>
      <c r="J22" s="26">
        <v>0</v>
      </c>
      <c r="K22" s="26">
        <v>8</v>
      </c>
      <c r="L22" s="26">
        <v>0</v>
      </c>
      <c r="M22" s="26">
        <v>0</v>
      </c>
    </row>
    <row r="23" spans="1:13" x14ac:dyDescent="0.25">
      <c r="A23" s="3" t="str">
        <f>"280304"</f>
        <v>280304</v>
      </c>
      <c r="B23" s="3" t="s">
        <v>27</v>
      </c>
      <c r="C23" s="3" t="s">
        <v>24</v>
      </c>
      <c r="D23" s="3" t="s">
        <v>7</v>
      </c>
      <c r="E23" s="26">
        <v>13588</v>
      </c>
      <c r="F23" s="26">
        <v>10993</v>
      </c>
      <c r="G23" s="26">
        <v>10869</v>
      </c>
      <c r="H23" s="26">
        <v>124</v>
      </c>
      <c r="I23" s="26">
        <v>0</v>
      </c>
      <c r="J23" s="26">
        <v>0</v>
      </c>
      <c r="K23" s="26">
        <v>28</v>
      </c>
      <c r="L23" s="26">
        <v>0</v>
      </c>
      <c r="M23" s="26">
        <v>0</v>
      </c>
    </row>
    <row r="24" spans="1:13" x14ac:dyDescent="0.25">
      <c r="A24" s="3" t="str">
        <f>"280305"</f>
        <v>280305</v>
      </c>
      <c r="B24" s="3" t="s">
        <v>28</v>
      </c>
      <c r="C24" s="3" t="s">
        <v>24</v>
      </c>
      <c r="D24" s="3" t="s">
        <v>7</v>
      </c>
      <c r="E24" s="26">
        <v>5433</v>
      </c>
      <c r="F24" s="26">
        <v>4382</v>
      </c>
      <c r="G24" s="26">
        <v>4358</v>
      </c>
      <c r="H24" s="26">
        <v>24</v>
      </c>
      <c r="I24" s="26">
        <v>0</v>
      </c>
      <c r="J24" s="26">
        <v>0</v>
      </c>
      <c r="K24" s="26">
        <v>9</v>
      </c>
      <c r="L24" s="26">
        <v>0</v>
      </c>
      <c r="M24" s="26">
        <v>0</v>
      </c>
    </row>
    <row r="25" spans="1:13" x14ac:dyDescent="0.25">
      <c r="A25" s="3" t="str">
        <f>"280306"</f>
        <v>280306</v>
      </c>
      <c r="B25" s="3" t="s">
        <v>29</v>
      </c>
      <c r="C25" s="3" t="s">
        <v>24</v>
      </c>
      <c r="D25" s="3" t="s">
        <v>7</v>
      </c>
      <c r="E25" s="26">
        <v>6959</v>
      </c>
      <c r="F25" s="26">
        <v>5544</v>
      </c>
      <c r="G25" s="26">
        <v>5512</v>
      </c>
      <c r="H25" s="26">
        <v>32</v>
      </c>
      <c r="I25" s="26">
        <v>0</v>
      </c>
      <c r="J25" s="26">
        <v>0</v>
      </c>
      <c r="K25" s="26">
        <v>17</v>
      </c>
      <c r="L25" s="26">
        <v>0</v>
      </c>
      <c r="M25" s="26">
        <v>0</v>
      </c>
    </row>
    <row r="26" spans="1:13" x14ac:dyDescent="0.25">
      <c r="A26" s="8" t="s">
        <v>30</v>
      </c>
      <c r="B26" s="9"/>
      <c r="C26" s="9"/>
      <c r="D26" s="10"/>
      <c r="E26" s="25">
        <v>54482</v>
      </c>
      <c r="F26" s="25">
        <v>43951</v>
      </c>
      <c r="G26" s="25">
        <v>43577</v>
      </c>
      <c r="H26" s="25">
        <v>374</v>
      </c>
      <c r="I26" s="25">
        <v>2</v>
      </c>
      <c r="J26" s="25">
        <v>0</v>
      </c>
      <c r="K26" s="25">
        <v>180</v>
      </c>
      <c r="L26" s="25">
        <v>0</v>
      </c>
      <c r="M26" s="25">
        <v>0</v>
      </c>
    </row>
    <row r="27" spans="1:13" x14ac:dyDescent="0.25">
      <c r="A27" s="3" t="str">
        <f>"280401"</f>
        <v>280401</v>
      </c>
      <c r="B27" s="3" t="s">
        <v>31</v>
      </c>
      <c r="C27" s="3" t="s">
        <v>32</v>
      </c>
      <c r="D27" s="3" t="s">
        <v>7</v>
      </c>
      <c r="E27" s="26">
        <v>7352</v>
      </c>
      <c r="F27" s="26">
        <v>5843</v>
      </c>
      <c r="G27" s="26">
        <v>5787</v>
      </c>
      <c r="H27" s="26">
        <v>56</v>
      </c>
      <c r="I27" s="26">
        <v>0</v>
      </c>
      <c r="J27" s="26">
        <v>0</v>
      </c>
      <c r="K27" s="26">
        <v>23</v>
      </c>
      <c r="L27" s="26">
        <v>0</v>
      </c>
      <c r="M27" s="26">
        <v>0</v>
      </c>
    </row>
    <row r="28" spans="1:13" x14ac:dyDescent="0.25">
      <c r="A28" s="3" t="str">
        <f>"280402"</f>
        <v>280402</v>
      </c>
      <c r="B28" s="3" t="s">
        <v>33</v>
      </c>
      <c r="C28" s="3" t="s">
        <v>32</v>
      </c>
      <c r="D28" s="3" t="s">
        <v>7</v>
      </c>
      <c r="E28" s="26">
        <v>2935</v>
      </c>
      <c r="F28" s="26">
        <v>2371</v>
      </c>
      <c r="G28" s="26">
        <v>2347</v>
      </c>
      <c r="H28" s="26">
        <v>24</v>
      </c>
      <c r="I28" s="26">
        <v>0</v>
      </c>
      <c r="J28" s="26">
        <v>0</v>
      </c>
      <c r="K28" s="26">
        <v>14</v>
      </c>
      <c r="L28" s="26">
        <v>0</v>
      </c>
      <c r="M28" s="26">
        <v>0</v>
      </c>
    </row>
    <row r="29" spans="1:13" x14ac:dyDescent="0.25">
      <c r="A29" s="3" t="str">
        <f>"280403"</f>
        <v>280403</v>
      </c>
      <c r="B29" s="3" t="s">
        <v>34</v>
      </c>
      <c r="C29" s="3" t="s">
        <v>32</v>
      </c>
      <c r="D29" s="3" t="s">
        <v>7</v>
      </c>
      <c r="E29" s="26">
        <v>4786</v>
      </c>
      <c r="F29" s="26">
        <v>3810</v>
      </c>
      <c r="G29" s="26">
        <v>3791</v>
      </c>
      <c r="H29" s="26">
        <v>19</v>
      </c>
      <c r="I29" s="26">
        <v>1</v>
      </c>
      <c r="J29" s="26">
        <v>0</v>
      </c>
      <c r="K29" s="26">
        <v>9</v>
      </c>
      <c r="L29" s="26">
        <v>0</v>
      </c>
      <c r="M29" s="26">
        <v>0</v>
      </c>
    </row>
    <row r="30" spans="1:13" x14ac:dyDescent="0.25">
      <c r="A30" s="3" t="str">
        <f>"280404"</f>
        <v>280404</v>
      </c>
      <c r="B30" s="3" t="s">
        <v>35</v>
      </c>
      <c r="C30" s="3" t="s">
        <v>32</v>
      </c>
      <c r="D30" s="3" t="s">
        <v>7</v>
      </c>
      <c r="E30" s="26">
        <v>3920</v>
      </c>
      <c r="F30" s="26">
        <v>3088</v>
      </c>
      <c r="G30" s="26">
        <v>3060</v>
      </c>
      <c r="H30" s="26">
        <v>28</v>
      </c>
      <c r="I30" s="26">
        <v>0</v>
      </c>
      <c r="J30" s="26">
        <v>0</v>
      </c>
      <c r="K30" s="26">
        <v>8</v>
      </c>
      <c r="L30" s="26">
        <v>0</v>
      </c>
      <c r="M30" s="26">
        <v>0</v>
      </c>
    </row>
    <row r="31" spans="1:13" x14ac:dyDescent="0.25">
      <c r="A31" s="3" t="str">
        <f>"280405"</f>
        <v>280405</v>
      </c>
      <c r="B31" s="3" t="s">
        <v>36</v>
      </c>
      <c r="C31" s="3" t="s">
        <v>32</v>
      </c>
      <c r="D31" s="3" t="s">
        <v>7</v>
      </c>
      <c r="E31" s="26">
        <v>3263</v>
      </c>
      <c r="F31" s="26">
        <v>2640</v>
      </c>
      <c r="G31" s="26">
        <v>2581</v>
      </c>
      <c r="H31" s="26">
        <v>59</v>
      </c>
      <c r="I31" s="26">
        <v>0</v>
      </c>
      <c r="J31" s="26">
        <v>0</v>
      </c>
      <c r="K31" s="26">
        <v>5</v>
      </c>
      <c r="L31" s="26">
        <v>0</v>
      </c>
      <c r="M31" s="26">
        <v>0</v>
      </c>
    </row>
    <row r="32" spans="1:13" x14ac:dyDescent="0.25">
      <c r="A32" s="3" t="str">
        <f>"280406"</f>
        <v>280406</v>
      </c>
      <c r="B32" s="3" t="s">
        <v>37</v>
      </c>
      <c r="C32" s="3" t="s">
        <v>32</v>
      </c>
      <c r="D32" s="3" t="s">
        <v>7</v>
      </c>
      <c r="E32" s="26">
        <v>4333</v>
      </c>
      <c r="F32" s="26">
        <v>3542</v>
      </c>
      <c r="G32" s="26">
        <v>3461</v>
      </c>
      <c r="H32" s="26">
        <v>81</v>
      </c>
      <c r="I32" s="26">
        <v>0</v>
      </c>
      <c r="J32" s="26">
        <v>0</v>
      </c>
      <c r="K32" s="26">
        <v>27</v>
      </c>
      <c r="L32" s="26">
        <v>0</v>
      </c>
      <c r="M32" s="26">
        <v>0</v>
      </c>
    </row>
    <row r="33" spans="1:13" x14ac:dyDescent="0.25">
      <c r="A33" s="3" t="str">
        <f>"280407"</f>
        <v>280407</v>
      </c>
      <c r="B33" s="3" t="s">
        <v>38</v>
      </c>
      <c r="C33" s="3" t="s">
        <v>32</v>
      </c>
      <c r="D33" s="3" t="s">
        <v>7</v>
      </c>
      <c r="E33" s="26">
        <v>18263</v>
      </c>
      <c r="F33" s="26">
        <v>14783</v>
      </c>
      <c r="G33" s="26">
        <v>14746</v>
      </c>
      <c r="H33" s="26">
        <v>37</v>
      </c>
      <c r="I33" s="26">
        <v>0</v>
      </c>
      <c r="J33" s="26">
        <v>0</v>
      </c>
      <c r="K33" s="26">
        <v>59</v>
      </c>
      <c r="L33" s="26">
        <v>0</v>
      </c>
      <c r="M33" s="26">
        <v>0</v>
      </c>
    </row>
    <row r="34" spans="1:13" x14ac:dyDescent="0.25">
      <c r="A34" s="3" t="str">
        <f>"280408"</f>
        <v>280408</v>
      </c>
      <c r="B34" s="3" t="s">
        <v>39</v>
      </c>
      <c r="C34" s="3" t="s">
        <v>32</v>
      </c>
      <c r="D34" s="3" t="s">
        <v>7</v>
      </c>
      <c r="E34" s="26">
        <v>3630</v>
      </c>
      <c r="F34" s="26">
        <v>2946</v>
      </c>
      <c r="G34" s="26">
        <v>2925</v>
      </c>
      <c r="H34" s="26">
        <v>21</v>
      </c>
      <c r="I34" s="26">
        <v>1</v>
      </c>
      <c r="J34" s="26">
        <v>0</v>
      </c>
      <c r="K34" s="26">
        <v>14</v>
      </c>
      <c r="L34" s="26">
        <v>0</v>
      </c>
      <c r="M34" s="26">
        <v>0</v>
      </c>
    </row>
    <row r="35" spans="1:13" x14ac:dyDescent="0.25">
      <c r="A35" s="3" t="str">
        <f>"280409"</f>
        <v>280409</v>
      </c>
      <c r="B35" s="3" t="s">
        <v>40</v>
      </c>
      <c r="C35" s="3" t="s">
        <v>32</v>
      </c>
      <c r="D35" s="3" t="s">
        <v>7</v>
      </c>
      <c r="E35" s="26">
        <v>6000</v>
      </c>
      <c r="F35" s="26">
        <v>4928</v>
      </c>
      <c r="G35" s="26">
        <v>4879</v>
      </c>
      <c r="H35" s="26">
        <v>49</v>
      </c>
      <c r="I35" s="26">
        <v>0</v>
      </c>
      <c r="J35" s="26">
        <v>0</v>
      </c>
      <c r="K35" s="26">
        <v>21</v>
      </c>
      <c r="L35" s="26">
        <v>0</v>
      </c>
      <c r="M35" s="26">
        <v>0</v>
      </c>
    </row>
    <row r="36" spans="1:13" x14ac:dyDescent="0.25">
      <c r="A36" s="8" t="s">
        <v>41</v>
      </c>
      <c r="B36" s="9"/>
      <c r="C36" s="9"/>
      <c r="D36" s="10"/>
      <c r="E36" s="25">
        <v>87785</v>
      </c>
      <c r="F36" s="25">
        <v>69964</v>
      </c>
      <c r="G36" s="25">
        <v>69670</v>
      </c>
      <c r="H36" s="25">
        <v>294</v>
      </c>
      <c r="I36" s="25">
        <v>2</v>
      </c>
      <c r="J36" s="25">
        <v>0</v>
      </c>
      <c r="K36" s="25">
        <v>337</v>
      </c>
      <c r="L36" s="25">
        <v>0</v>
      </c>
      <c r="M36" s="25">
        <v>0</v>
      </c>
    </row>
    <row r="37" spans="1:13" x14ac:dyDescent="0.25">
      <c r="A37" s="3" t="str">
        <f>"280701"</f>
        <v>280701</v>
      </c>
      <c r="B37" s="3" t="s">
        <v>42</v>
      </c>
      <c r="C37" s="3" t="s">
        <v>43</v>
      </c>
      <c r="D37" s="3" t="s">
        <v>7</v>
      </c>
      <c r="E37" s="26">
        <v>30455</v>
      </c>
      <c r="F37" s="26">
        <v>24995</v>
      </c>
      <c r="G37" s="26">
        <v>24941</v>
      </c>
      <c r="H37" s="26">
        <v>54</v>
      </c>
      <c r="I37" s="26">
        <v>1</v>
      </c>
      <c r="J37" s="26">
        <v>0</v>
      </c>
      <c r="K37" s="26">
        <v>84</v>
      </c>
      <c r="L37" s="26">
        <v>0</v>
      </c>
      <c r="M37" s="26">
        <v>0</v>
      </c>
    </row>
    <row r="38" spans="1:13" x14ac:dyDescent="0.25">
      <c r="A38" s="3" t="str">
        <f>"280702"</f>
        <v>280702</v>
      </c>
      <c r="B38" s="3" t="s">
        <v>44</v>
      </c>
      <c r="C38" s="3" t="s">
        <v>43</v>
      </c>
      <c r="D38" s="3" t="s">
        <v>7</v>
      </c>
      <c r="E38" s="26">
        <v>9744</v>
      </c>
      <c r="F38" s="26">
        <v>7576</v>
      </c>
      <c r="G38" s="26">
        <v>7547</v>
      </c>
      <c r="H38" s="26">
        <v>29</v>
      </c>
      <c r="I38" s="26">
        <v>0</v>
      </c>
      <c r="J38" s="26">
        <v>0</v>
      </c>
      <c r="K38" s="26">
        <v>50</v>
      </c>
      <c r="L38" s="26">
        <v>0</v>
      </c>
      <c r="M38" s="26">
        <v>0</v>
      </c>
    </row>
    <row r="39" spans="1:13" x14ac:dyDescent="0.25">
      <c r="A39" s="3" t="str">
        <f>"280703"</f>
        <v>280703</v>
      </c>
      <c r="B39" s="3" t="s">
        <v>45</v>
      </c>
      <c r="C39" s="3" t="s">
        <v>43</v>
      </c>
      <c r="D39" s="3" t="s">
        <v>7</v>
      </c>
      <c r="E39" s="26">
        <v>12795</v>
      </c>
      <c r="F39" s="26">
        <v>9937</v>
      </c>
      <c r="G39" s="26">
        <v>9879</v>
      </c>
      <c r="H39" s="26">
        <v>58</v>
      </c>
      <c r="I39" s="26">
        <v>1</v>
      </c>
      <c r="J39" s="26">
        <v>0</v>
      </c>
      <c r="K39" s="26">
        <v>33</v>
      </c>
      <c r="L39" s="26">
        <v>0</v>
      </c>
      <c r="M39" s="26">
        <v>0</v>
      </c>
    </row>
    <row r="40" spans="1:13" x14ac:dyDescent="0.25">
      <c r="A40" s="3" t="str">
        <f>"280704"</f>
        <v>280704</v>
      </c>
      <c r="B40" s="3" t="s">
        <v>46</v>
      </c>
      <c r="C40" s="3" t="s">
        <v>43</v>
      </c>
      <c r="D40" s="3" t="s">
        <v>7</v>
      </c>
      <c r="E40" s="26">
        <v>5793</v>
      </c>
      <c r="F40" s="26">
        <v>4613</v>
      </c>
      <c r="G40" s="26">
        <v>4567</v>
      </c>
      <c r="H40" s="26">
        <v>46</v>
      </c>
      <c r="I40" s="26">
        <v>0</v>
      </c>
      <c r="J40" s="26">
        <v>0</v>
      </c>
      <c r="K40" s="26">
        <v>18</v>
      </c>
      <c r="L40" s="26">
        <v>0</v>
      </c>
      <c r="M40" s="26">
        <v>0</v>
      </c>
    </row>
    <row r="41" spans="1:13" x14ac:dyDescent="0.25">
      <c r="A41" s="3" t="str">
        <f>"280705"</f>
        <v>280705</v>
      </c>
      <c r="B41" s="3" t="s">
        <v>47</v>
      </c>
      <c r="C41" s="3" t="s">
        <v>43</v>
      </c>
      <c r="D41" s="3" t="s">
        <v>7</v>
      </c>
      <c r="E41" s="26">
        <v>10626</v>
      </c>
      <c r="F41" s="26">
        <v>8244</v>
      </c>
      <c r="G41" s="26">
        <v>8227</v>
      </c>
      <c r="H41" s="26">
        <v>17</v>
      </c>
      <c r="I41" s="26">
        <v>0</v>
      </c>
      <c r="J41" s="26">
        <v>0</v>
      </c>
      <c r="K41" s="26">
        <v>23</v>
      </c>
      <c r="L41" s="26">
        <v>0</v>
      </c>
      <c r="M41" s="26">
        <v>0</v>
      </c>
    </row>
    <row r="42" spans="1:13" x14ac:dyDescent="0.25">
      <c r="A42" s="3" t="str">
        <f>"280706"</f>
        <v>280706</v>
      </c>
      <c r="B42" s="3" t="s">
        <v>48</v>
      </c>
      <c r="C42" s="3" t="s">
        <v>43</v>
      </c>
      <c r="D42" s="3" t="s">
        <v>7</v>
      </c>
      <c r="E42" s="26">
        <v>12025</v>
      </c>
      <c r="F42" s="26">
        <v>9373</v>
      </c>
      <c r="G42" s="26">
        <v>9349</v>
      </c>
      <c r="H42" s="26">
        <v>24</v>
      </c>
      <c r="I42" s="26">
        <v>0</v>
      </c>
      <c r="J42" s="26">
        <v>0</v>
      </c>
      <c r="K42" s="26">
        <v>115</v>
      </c>
      <c r="L42" s="26">
        <v>0</v>
      </c>
      <c r="M42" s="26">
        <v>0</v>
      </c>
    </row>
    <row r="43" spans="1:13" x14ac:dyDescent="0.25">
      <c r="A43" s="3" t="str">
        <f>"280707"</f>
        <v>280707</v>
      </c>
      <c r="B43" s="3" t="s">
        <v>49</v>
      </c>
      <c r="C43" s="3" t="s">
        <v>43</v>
      </c>
      <c r="D43" s="3" t="s">
        <v>7</v>
      </c>
      <c r="E43" s="26">
        <v>6347</v>
      </c>
      <c r="F43" s="26">
        <v>5226</v>
      </c>
      <c r="G43" s="26">
        <v>5160</v>
      </c>
      <c r="H43" s="26">
        <v>66</v>
      </c>
      <c r="I43" s="26">
        <v>0</v>
      </c>
      <c r="J43" s="26">
        <v>0</v>
      </c>
      <c r="K43" s="26">
        <v>14</v>
      </c>
      <c r="L43" s="26">
        <v>0</v>
      </c>
      <c r="M43" s="26">
        <v>0</v>
      </c>
    </row>
    <row r="44" spans="1:13" x14ac:dyDescent="0.25">
      <c r="A44" s="8" t="s">
        <v>50</v>
      </c>
      <c r="B44" s="9"/>
      <c r="C44" s="9"/>
      <c r="D44" s="10"/>
      <c r="E44" s="25">
        <v>37880</v>
      </c>
      <c r="F44" s="25">
        <v>31094</v>
      </c>
      <c r="G44" s="25">
        <v>30905</v>
      </c>
      <c r="H44" s="25">
        <v>189</v>
      </c>
      <c r="I44" s="25">
        <v>0</v>
      </c>
      <c r="J44" s="25">
        <v>0</v>
      </c>
      <c r="K44" s="25">
        <v>104</v>
      </c>
      <c r="L44" s="25">
        <v>0</v>
      </c>
      <c r="M44" s="25">
        <v>0</v>
      </c>
    </row>
    <row r="45" spans="1:13" x14ac:dyDescent="0.25">
      <c r="A45" s="3" t="str">
        <f>"280901"</f>
        <v>280901</v>
      </c>
      <c r="B45" s="3" t="s">
        <v>51</v>
      </c>
      <c r="C45" s="3" t="s">
        <v>52</v>
      </c>
      <c r="D45" s="3" t="s">
        <v>7</v>
      </c>
      <c r="E45" s="26">
        <v>14061</v>
      </c>
      <c r="F45" s="26">
        <v>11697</v>
      </c>
      <c r="G45" s="26">
        <v>11671</v>
      </c>
      <c r="H45" s="26">
        <v>26</v>
      </c>
      <c r="I45" s="26">
        <v>0</v>
      </c>
      <c r="J45" s="26">
        <v>0</v>
      </c>
      <c r="K45" s="26">
        <v>39</v>
      </c>
      <c r="L45" s="26">
        <v>0</v>
      </c>
      <c r="M45" s="26">
        <v>0</v>
      </c>
    </row>
    <row r="46" spans="1:13" x14ac:dyDescent="0.25">
      <c r="A46" s="3" t="str">
        <f>"280902"</f>
        <v>280902</v>
      </c>
      <c r="B46" s="3" t="s">
        <v>53</v>
      </c>
      <c r="C46" s="3" t="s">
        <v>52</v>
      </c>
      <c r="D46" s="3" t="s">
        <v>7</v>
      </c>
      <c r="E46" s="26">
        <v>3135</v>
      </c>
      <c r="F46" s="26">
        <v>2547</v>
      </c>
      <c r="G46" s="26">
        <v>2511</v>
      </c>
      <c r="H46" s="26">
        <v>36</v>
      </c>
      <c r="I46" s="26">
        <v>0</v>
      </c>
      <c r="J46" s="26">
        <v>0</v>
      </c>
      <c r="K46" s="26">
        <v>6</v>
      </c>
      <c r="L46" s="26">
        <v>0</v>
      </c>
      <c r="M46" s="26">
        <v>0</v>
      </c>
    </row>
    <row r="47" spans="1:13" x14ac:dyDescent="0.25">
      <c r="A47" s="3" t="str">
        <f>"280903"</f>
        <v>280903</v>
      </c>
      <c r="B47" s="3" t="s">
        <v>54</v>
      </c>
      <c r="C47" s="3" t="s">
        <v>52</v>
      </c>
      <c r="D47" s="3" t="s">
        <v>7</v>
      </c>
      <c r="E47" s="26">
        <v>6389</v>
      </c>
      <c r="F47" s="26">
        <v>5174</v>
      </c>
      <c r="G47" s="26">
        <v>5136</v>
      </c>
      <c r="H47" s="26">
        <v>38</v>
      </c>
      <c r="I47" s="26">
        <v>0</v>
      </c>
      <c r="J47" s="26">
        <v>0</v>
      </c>
      <c r="K47" s="26">
        <v>18</v>
      </c>
      <c r="L47" s="26">
        <v>0</v>
      </c>
      <c r="M47" s="26">
        <v>0</v>
      </c>
    </row>
    <row r="48" spans="1:13" x14ac:dyDescent="0.25">
      <c r="A48" s="3" t="str">
        <f>"280904"</f>
        <v>280904</v>
      </c>
      <c r="B48" s="3" t="s">
        <v>55</v>
      </c>
      <c r="C48" s="3" t="s">
        <v>52</v>
      </c>
      <c r="D48" s="3" t="s">
        <v>7</v>
      </c>
      <c r="E48" s="26">
        <v>3488</v>
      </c>
      <c r="F48" s="26">
        <v>2754</v>
      </c>
      <c r="G48" s="26">
        <v>2736</v>
      </c>
      <c r="H48" s="26">
        <v>18</v>
      </c>
      <c r="I48" s="26">
        <v>0</v>
      </c>
      <c r="J48" s="26">
        <v>0</v>
      </c>
      <c r="K48" s="26">
        <v>11</v>
      </c>
      <c r="L48" s="26">
        <v>0</v>
      </c>
      <c r="M48" s="26">
        <v>0</v>
      </c>
    </row>
    <row r="49" spans="1:13" x14ac:dyDescent="0.25">
      <c r="A49" s="3" t="str">
        <f>"280905"</f>
        <v>280905</v>
      </c>
      <c r="B49" s="3" t="s">
        <v>56</v>
      </c>
      <c r="C49" s="3" t="s">
        <v>52</v>
      </c>
      <c r="D49" s="3" t="s">
        <v>7</v>
      </c>
      <c r="E49" s="26">
        <v>10807</v>
      </c>
      <c r="F49" s="26">
        <v>8922</v>
      </c>
      <c r="G49" s="26">
        <v>8851</v>
      </c>
      <c r="H49" s="26">
        <v>71</v>
      </c>
      <c r="I49" s="26">
        <v>0</v>
      </c>
      <c r="J49" s="26">
        <v>0</v>
      </c>
      <c r="K49" s="26">
        <v>30</v>
      </c>
      <c r="L49" s="26">
        <v>0</v>
      </c>
      <c r="M49" s="26">
        <v>0</v>
      </c>
    </row>
    <row r="50" spans="1:13" x14ac:dyDescent="0.25">
      <c r="A50" s="8" t="s">
        <v>57</v>
      </c>
      <c r="B50" s="9"/>
      <c r="C50" s="9"/>
      <c r="D50" s="10"/>
      <c r="E50" s="25">
        <v>42111</v>
      </c>
      <c r="F50" s="25">
        <v>33209</v>
      </c>
      <c r="G50" s="25">
        <v>33009</v>
      </c>
      <c r="H50" s="25">
        <v>200</v>
      </c>
      <c r="I50" s="25">
        <v>1</v>
      </c>
      <c r="J50" s="25">
        <v>0</v>
      </c>
      <c r="K50" s="25">
        <v>111</v>
      </c>
      <c r="L50" s="25">
        <v>0</v>
      </c>
      <c r="M50" s="25">
        <v>0</v>
      </c>
    </row>
    <row r="51" spans="1:13" x14ac:dyDescent="0.25">
      <c r="A51" s="3" t="str">
        <f>"281201"</f>
        <v>281201</v>
      </c>
      <c r="B51" s="3" t="s">
        <v>58</v>
      </c>
      <c r="C51" s="3" t="s">
        <v>59</v>
      </c>
      <c r="D51" s="3" t="s">
        <v>7</v>
      </c>
      <c r="E51" s="26">
        <v>9725</v>
      </c>
      <c r="F51" s="26">
        <v>7977</v>
      </c>
      <c r="G51" s="26">
        <v>7892</v>
      </c>
      <c r="H51" s="26">
        <v>85</v>
      </c>
      <c r="I51" s="26">
        <v>0</v>
      </c>
      <c r="J51" s="26">
        <v>0</v>
      </c>
      <c r="K51" s="26">
        <v>21</v>
      </c>
      <c r="L51" s="26">
        <v>0</v>
      </c>
      <c r="M51" s="26">
        <v>0</v>
      </c>
    </row>
    <row r="52" spans="1:13" x14ac:dyDescent="0.25">
      <c r="A52" s="3" t="str">
        <f>"281202"</f>
        <v>281202</v>
      </c>
      <c r="B52" s="3" t="s">
        <v>60</v>
      </c>
      <c r="C52" s="3" t="s">
        <v>59</v>
      </c>
      <c r="D52" s="3" t="s">
        <v>7</v>
      </c>
      <c r="E52" s="26">
        <v>9041</v>
      </c>
      <c r="F52" s="26">
        <v>7199</v>
      </c>
      <c r="G52" s="26">
        <v>7156</v>
      </c>
      <c r="H52" s="26">
        <v>43</v>
      </c>
      <c r="I52" s="26">
        <v>0</v>
      </c>
      <c r="J52" s="26">
        <v>0</v>
      </c>
      <c r="K52" s="26">
        <v>24</v>
      </c>
      <c r="L52" s="26">
        <v>0</v>
      </c>
      <c r="M52" s="26">
        <v>0</v>
      </c>
    </row>
    <row r="53" spans="1:13" x14ac:dyDescent="0.25">
      <c r="A53" s="3" t="str">
        <f>"281203"</f>
        <v>281203</v>
      </c>
      <c r="B53" s="3" t="s">
        <v>61</v>
      </c>
      <c r="C53" s="3" t="s">
        <v>59</v>
      </c>
      <c r="D53" s="3" t="s">
        <v>7</v>
      </c>
      <c r="E53" s="26">
        <v>6120</v>
      </c>
      <c r="F53" s="26">
        <v>4757</v>
      </c>
      <c r="G53" s="26">
        <v>4736</v>
      </c>
      <c r="H53" s="26">
        <v>21</v>
      </c>
      <c r="I53" s="26">
        <v>0</v>
      </c>
      <c r="J53" s="26">
        <v>0</v>
      </c>
      <c r="K53" s="26">
        <v>17</v>
      </c>
      <c r="L53" s="26">
        <v>0</v>
      </c>
      <c r="M53" s="26">
        <v>0</v>
      </c>
    </row>
    <row r="54" spans="1:13" x14ac:dyDescent="0.25">
      <c r="A54" s="3" t="str">
        <f>"281204"</f>
        <v>281204</v>
      </c>
      <c r="B54" s="3" t="s">
        <v>62</v>
      </c>
      <c r="C54" s="3" t="s">
        <v>59</v>
      </c>
      <c r="D54" s="3" t="s">
        <v>7</v>
      </c>
      <c r="E54" s="26">
        <v>9015</v>
      </c>
      <c r="F54" s="26">
        <v>6945</v>
      </c>
      <c r="G54" s="26">
        <v>6918</v>
      </c>
      <c r="H54" s="26">
        <v>27</v>
      </c>
      <c r="I54" s="26">
        <v>0</v>
      </c>
      <c r="J54" s="26">
        <v>0</v>
      </c>
      <c r="K54" s="26">
        <v>30</v>
      </c>
      <c r="L54" s="26">
        <v>0</v>
      </c>
      <c r="M54" s="26">
        <v>0</v>
      </c>
    </row>
    <row r="55" spans="1:13" x14ac:dyDescent="0.25">
      <c r="A55" s="3" t="str">
        <f>"281205"</f>
        <v>281205</v>
      </c>
      <c r="B55" s="3" t="s">
        <v>63</v>
      </c>
      <c r="C55" s="3" t="s">
        <v>59</v>
      </c>
      <c r="D55" s="3" t="s">
        <v>7</v>
      </c>
      <c r="E55" s="26">
        <v>8210</v>
      </c>
      <c r="F55" s="26">
        <v>6331</v>
      </c>
      <c r="G55" s="26">
        <v>6307</v>
      </c>
      <c r="H55" s="26">
        <v>24</v>
      </c>
      <c r="I55" s="26">
        <v>1</v>
      </c>
      <c r="J55" s="26">
        <v>0</v>
      </c>
      <c r="K55" s="26">
        <v>19</v>
      </c>
      <c r="L55" s="26">
        <v>0</v>
      </c>
      <c r="M55" s="26">
        <v>0</v>
      </c>
    </row>
    <row r="56" spans="1:13" x14ac:dyDescent="0.25">
      <c r="A56" s="8" t="s">
        <v>64</v>
      </c>
      <c r="B56" s="9"/>
      <c r="C56" s="9"/>
      <c r="D56" s="10"/>
      <c r="E56" s="25">
        <v>97038</v>
      </c>
      <c r="F56" s="25">
        <v>78631</v>
      </c>
      <c r="G56" s="25">
        <v>77870</v>
      </c>
      <c r="H56" s="25">
        <v>761</v>
      </c>
      <c r="I56" s="25">
        <v>6</v>
      </c>
      <c r="J56" s="25">
        <v>0</v>
      </c>
      <c r="K56" s="25">
        <v>264</v>
      </c>
      <c r="L56" s="25">
        <v>0</v>
      </c>
      <c r="M56" s="25">
        <v>0</v>
      </c>
    </row>
    <row r="57" spans="1:13" x14ac:dyDescent="0.25">
      <c r="A57" s="3" t="str">
        <f>"281501"</f>
        <v>281501</v>
      </c>
      <c r="B57" s="3" t="s">
        <v>65</v>
      </c>
      <c r="C57" s="3" t="s">
        <v>66</v>
      </c>
      <c r="D57" s="3" t="s">
        <v>7</v>
      </c>
      <c r="E57" s="26">
        <v>29697</v>
      </c>
      <c r="F57" s="26">
        <v>24537</v>
      </c>
      <c r="G57" s="26">
        <v>24412</v>
      </c>
      <c r="H57" s="26">
        <v>125</v>
      </c>
      <c r="I57" s="26">
        <v>0</v>
      </c>
      <c r="J57" s="26">
        <v>0</v>
      </c>
      <c r="K57" s="26">
        <v>68</v>
      </c>
      <c r="L57" s="26">
        <v>0</v>
      </c>
      <c r="M57" s="26">
        <v>0</v>
      </c>
    </row>
    <row r="58" spans="1:13" x14ac:dyDescent="0.25">
      <c r="A58" s="3" t="str">
        <f>"281502"</f>
        <v>281502</v>
      </c>
      <c r="B58" s="3" t="s">
        <v>67</v>
      </c>
      <c r="C58" s="3" t="s">
        <v>66</v>
      </c>
      <c r="D58" s="3" t="s">
        <v>7</v>
      </c>
      <c r="E58" s="26">
        <v>3989</v>
      </c>
      <c r="F58" s="26">
        <v>3197</v>
      </c>
      <c r="G58" s="26">
        <v>3144</v>
      </c>
      <c r="H58" s="26">
        <v>53</v>
      </c>
      <c r="I58" s="26">
        <v>0</v>
      </c>
      <c r="J58" s="26">
        <v>0</v>
      </c>
      <c r="K58" s="26">
        <v>15</v>
      </c>
      <c r="L58" s="26">
        <v>0</v>
      </c>
      <c r="M58" s="26">
        <v>0</v>
      </c>
    </row>
    <row r="59" spans="1:13" x14ac:dyDescent="0.25">
      <c r="A59" s="3" t="str">
        <f>"281503"</f>
        <v>281503</v>
      </c>
      <c r="B59" s="3" t="s">
        <v>68</v>
      </c>
      <c r="C59" s="3" t="s">
        <v>66</v>
      </c>
      <c r="D59" s="3" t="s">
        <v>7</v>
      </c>
      <c r="E59" s="26">
        <v>5263</v>
      </c>
      <c r="F59" s="26">
        <v>4156</v>
      </c>
      <c r="G59" s="26">
        <v>4089</v>
      </c>
      <c r="H59" s="26">
        <v>67</v>
      </c>
      <c r="I59" s="26">
        <v>3</v>
      </c>
      <c r="J59" s="26">
        <v>0</v>
      </c>
      <c r="K59" s="26">
        <v>8</v>
      </c>
      <c r="L59" s="26">
        <v>0</v>
      </c>
      <c r="M59" s="26">
        <v>0</v>
      </c>
    </row>
    <row r="60" spans="1:13" x14ac:dyDescent="0.25">
      <c r="A60" s="3" t="str">
        <f>"281504"</f>
        <v>281504</v>
      </c>
      <c r="B60" s="3" t="s">
        <v>69</v>
      </c>
      <c r="C60" s="3" t="s">
        <v>66</v>
      </c>
      <c r="D60" s="3" t="s">
        <v>7</v>
      </c>
      <c r="E60" s="26">
        <v>4378</v>
      </c>
      <c r="F60" s="26">
        <v>3485</v>
      </c>
      <c r="G60" s="26">
        <v>3379</v>
      </c>
      <c r="H60" s="26">
        <v>106</v>
      </c>
      <c r="I60" s="26">
        <v>0</v>
      </c>
      <c r="J60" s="26">
        <v>0</v>
      </c>
      <c r="K60" s="26">
        <v>11</v>
      </c>
      <c r="L60" s="26">
        <v>0</v>
      </c>
      <c r="M60" s="26">
        <v>0</v>
      </c>
    </row>
    <row r="61" spans="1:13" x14ac:dyDescent="0.25">
      <c r="A61" s="3" t="str">
        <f>"281505"</f>
        <v>281505</v>
      </c>
      <c r="B61" s="3" t="s">
        <v>70</v>
      </c>
      <c r="C61" s="3" t="s">
        <v>66</v>
      </c>
      <c r="D61" s="3" t="s">
        <v>7</v>
      </c>
      <c r="E61" s="26">
        <v>5804</v>
      </c>
      <c r="F61" s="26">
        <v>4685</v>
      </c>
      <c r="G61" s="26">
        <v>4608</v>
      </c>
      <c r="H61" s="26">
        <v>77</v>
      </c>
      <c r="I61" s="26">
        <v>0</v>
      </c>
      <c r="J61" s="26">
        <v>0</v>
      </c>
      <c r="K61" s="26">
        <v>13</v>
      </c>
      <c r="L61" s="26">
        <v>0</v>
      </c>
      <c r="M61" s="26">
        <v>0</v>
      </c>
    </row>
    <row r="62" spans="1:13" x14ac:dyDescent="0.25">
      <c r="A62" s="3" t="str">
        <f>"281506"</f>
        <v>281506</v>
      </c>
      <c r="B62" s="3" t="s">
        <v>71</v>
      </c>
      <c r="C62" s="3" t="s">
        <v>66</v>
      </c>
      <c r="D62" s="3" t="s">
        <v>7</v>
      </c>
      <c r="E62" s="26">
        <v>5099</v>
      </c>
      <c r="F62" s="26">
        <v>4151</v>
      </c>
      <c r="G62" s="26">
        <v>4116</v>
      </c>
      <c r="H62" s="26">
        <v>35</v>
      </c>
      <c r="I62" s="26">
        <v>0</v>
      </c>
      <c r="J62" s="26">
        <v>0</v>
      </c>
      <c r="K62" s="26">
        <v>18</v>
      </c>
      <c r="L62" s="26">
        <v>0</v>
      </c>
      <c r="M62" s="26">
        <v>0</v>
      </c>
    </row>
    <row r="63" spans="1:13" x14ac:dyDescent="0.25">
      <c r="A63" s="3" t="str">
        <f>"281507"</f>
        <v>281507</v>
      </c>
      <c r="B63" s="3" t="s">
        <v>72</v>
      </c>
      <c r="C63" s="3" t="s">
        <v>66</v>
      </c>
      <c r="D63" s="3" t="s">
        <v>7</v>
      </c>
      <c r="E63" s="26">
        <v>4738</v>
      </c>
      <c r="F63" s="26">
        <v>3849</v>
      </c>
      <c r="G63" s="26">
        <v>3795</v>
      </c>
      <c r="H63" s="26">
        <v>54</v>
      </c>
      <c r="I63" s="26">
        <v>2</v>
      </c>
      <c r="J63" s="26">
        <v>0</v>
      </c>
      <c r="K63" s="26">
        <v>11</v>
      </c>
      <c r="L63" s="26">
        <v>0</v>
      </c>
      <c r="M63" s="26">
        <v>0</v>
      </c>
    </row>
    <row r="64" spans="1:13" x14ac:dyDescent="0.25">
      <c r="A64" s="3" t="str">
        <f>"281508"</f>
        <v>281508</v>
      </c>
      <c r="B64" s="3" t="s">
        <v>73</v>
      </c>
      <c r="C64" s="3" t="s">
        <v>66</v>
      </c>
      <c r="D64" s="3" t="s">
        <v>7</v>
      </c>
      <c r="E64" s="26">
        <v>22518</v>
      </c>
      <c r="F64" s="26">
        <v>18263</v>
      </c>
      <c r="G64" s="26">
        <v>18106</v>
      </c>
      <c r="H64" s="26">
        <v>157</v>
      </c>
      <c r="I64" s="26">
        <v>1</v>
      </c>
      <c r="J64" s="26">
        <v>0</v>
      </c>
      <c r="K64" s="26">
        <v>53</v>
      </c>
      <c r="L64" s="26">
        <v>0</v>
      </c>
      <c r="M64" s="26">
        <v>0</v>
      </c>
    </row>
    <row r="65" spans="1:13" x14ac:dyDescent="0.25">
      <c r="A65" s="3" t="str">
        <f>"281509"</f>
        <v>281509</v>
      </c>
      <c r="B65" s="3" t="s">
        <v>74</v>
      </c>
      <c r="C65" s="3" t="s">
        <v>66</v>
      </c>
      <c r="D65" s="3" t="s">
        <v>7</v>
      </c>
      <c r="E65" s="26">
        <v>15552</v>
      </c>
      <c r="F65" s="26">
        <v>12308</v>
      </c>
      <c r="G65" s="26">
        <v>12221</v>
      </c>
      <c r="H65" s="26">
        <v>87</v>
      </c>
      <c r="I65" s="26">
        <v>0</v>
      </c>
      <c r="J65" s="26">
        <v>0</v>
      </c>
      <c r="K65" s="26">
        <v>67</v>
      </c>
      <c r="L65" s="26">
        <v>0</v>
      </c>
      <c r="M65" s="26">
        <v>0</v>
      </c>
    </row>
    <row r="66" spans="1:13" x14ac:dyDescent="0.25">
      <c r="A66" s="6" t="s">
        <v>75</v>
      </c>
      <c r="B66" s="7"/>
      <c r="C66" s="7"/>
      <c r="D66" s="7"/>
      <c r="E66" s="25"/>
      <c r="F66" s="25"/>
      <c r="G66" s="25"/>
      <c r="H66" s="25"/>
      <c r="I66" s="25"/>
      <c r="J66" s="25"/>
      <c r="K66" s="25"/>
      <c r="L66" s="25"/>
      <c r="M66" s="25"/>
    </row>
    <row r="67" spans="1:13" x14ac:dyDescent="0.25">
      <c r="A67" s="3" t="str">
        <f>"286101"</f>
        <v>286101</v>
      </c>
      <c r="B67" s="3" t="s">
        <v>76</v>
      </c>
      <c r="C67" s="3" t="s">
        <v>7</v>
      </c>
      <c r="D67" s="3" t="s">
        <v>7</v>
      </c>
      <c r="E67" s="26">
        <v>104207</v>
      </c>
      <c r="F67" s="26">
        <v>86694</v>
      </c>
      <c r="G67" s="26">
        <v>86377</v>
      </c>
      <c r="H67" s="26">
        <v>317</v>
      </c>
      <c r="I67" s="26">
        <v>2</v>
      </c>
      <c r="J67" s="26">
        <v>0</v>
      </c>
      <c r="K67" s="26">
        <v>337</v>
      </c>
      <c r="L67" s="26">
        <v>0</v>
      </c>
      <c r="M67" s="26">
        <v>0</v>
      </c>
    </row>
    <row r="68" spans="1:13" x14ac:dyDescent="0.25">
      <c r="A68" s="3" t="s">
        <v>77</v>
      </c>
      <c r="B68" s="13"/>
      <c r="C68" s="14"/>
      <c r="D68" s="15"/>
      <c r="E68" s="27">
        <v>576424</v>
      </c>
      <c r="F68" s="27">
        <v>468204</v>
      </c>
      <c r="G68" s="27">
        <v>465186</v>
      </c>
      <c r="H68" s="27">
        <v>3018</v>
      </c>
      <c r="I68" s="27">
        <v>15</v>
      </c>
      <c r="J68" s="27">
        <v>0</v>
      </c>
      <c r="K68" s="27">
        <v>1758</v>
      </c>
      <c r="L68" s="27">
        <v>0</v>
      </c>
      <c r="M68" s="27">
        <v>0</v>
      </c>
    </row>
  </sheetData>
  <mergeCells count="19">
    <mergeCell ref="A1:H1"/>
    <mergeCell ref="I1:M1"/>
    <mergeCell ref="A50:D50"/>
    <mergeCell ref="A44:D44"/>
    <mergeCell ref="A36:D36"/>
    <mergeCell ref="A26:D26"/>
    <mergeCell ref="A19:D19"/>
    <mergeCell ref="K2:M2"/>
    <mergeCell ref="A2:A3"/>
    <mergeCell ref="B2:B3"/>
    <mergeCell ref="A56:D56"/>
    <mergeCell ref="F2:H2"/>
    <mergeCell ref="I2:J2"/>
    <mergeCell ref="B68:D68"/>
    <mergeCell ref="A11:D11"/>
    <mergeCell ref="A4:D4"/>
    <mergeCell ref="C2:C3"/>
    <mergeCell ref="D2:D3"/>
    <mergeCell ref="E2:E3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headerFooter differentFirst="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rejestr_wyborcow_kw_3_2023</vt:lpstr>
      <vt:lpstr>rejestr_wyborcow_kw_3_2023!Tytuły_wydruku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2023-10-16T04:54:01Z</cp:lastPrinted>
  <dcterms:created xsi:type="dcterms:W3CDTF">2023-04-13T09:58:15Z</dcterms:created>
  <dcterms:modified xsi:type="dcterms:W3CDTF">2023-10-16T05:05:15Z</dcterms:modified>
</cp:coreProperties>
</file>