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LFS02\Rejestr Wyborców\Meldunki\2021 r\"/>
    </mc:Choice>
  </mc:AlternateContent>
  <bookViews>
    <workbookView xWindow="0" yWindow="0" windowWidth="28800" windowHeight="12135"/>
  </bookViews>
  <sheets>
    <sheet name="rejestr_wyborcow_2021_kw_3" sheetId="1" r:id="rId1"/>
  </sheets>
  <calcPr calcId="152511"/>
</workbook>
</file>

<file path=xl/calcChain.xml><?xml version="1.0" encoding="utf-8"?>
<calcChain xmlns="http://schemas.openxmlformats.org/spreadsheetml/2006/main">
  <c r="F67" i="1" l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E67" i="1"/>
  <c r="A3" i="1" l="1"/>
  <c r="A4" i="1"/>
  <c r="A5" i="1"/>
  <c r="A6" i="1"/>
  <c r="A7" i="1"/>
  <c r="A8" i="1"/>
  <c r="A10" i="1"/>
  <c r="A11" i="1"/>
  <c r="A12" i="1"/>
  <c r="A13" i="1"/>
  <c r="A14" i="1"/>
  <c r="A15" i="1"/>
  <c r="A16" i="1"/>
  <c r="A18" i="1"/>
  <c r="A19" i="1"/>
  <c r="A20" i="1"/>
  <c r="A21" i="1"/>
  <c r="A22" i="1"/>
  <c r="A23" i="1"/>
  <c r="A25" i="1"/>
  <c r="A26" i="1"/>
  <c r="A27" i="1"/>
  <c r="A28" i="1"/>
  <c r="A29" i="1"/>
  <c r="A30" i="1"/>
  <c r="A31" i="1"/>
  <c r="A32" i="1"/>
  <c r="A33" i="1"/>
  <c r="A36" i="1"/>
  <c r="A37" i="1"/>
  <c r="A38" i="1"/>
  <c r="A39" i="1"/>
  <c r="A40" i="1"/>
  <c r="A41" i="1"/>
  <c r="A42" i="1"/>
  <c r="A44" i="1"/>
  <c r="A45" i="1"/>
  <c r="A46" i="1"/>
  <c r="A47" i="1"/>
  <c r="A48" i="1"/>
  <c r="A50" i="1"/>
  <c r="A51" i="1"/>
  <c r="A52" i="1"/>
  <c r="A53" i="1"/>
  <c r="A54" i="1"/>
  <c r="A56" i="1"/>
  <c r="A57" i="1"/>
  <c r="A58" i="1"/>
  <c r="A59" i="1"/>
  <c r="A60" i="1"/>
  <c r="A61" i="1"/>
  <c r="A62" i="1"/>
  <c r="A63" i="1"/>
  <c r="A64" i="1"/>
  <c r="A66" i="1"/>
</calcChain>
</file>

<file path=xl/sharedStrings.xml><?xml version="1.0" encoding="utf-8"?>
<sst xmlns="http://schemas.openxmlformats.org/spreadsheetml/2006/main" count="213" uniqueCount="93">
  <si>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</si>
  <si>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</si>
  <si>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</si>
  <si>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</si>
  <si>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</si>
  <si>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</si>
  <si>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</si>
  <si>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</si>
  <si>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</si>
  <si>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</si>
  <si>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</si>
  <si>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</si>
  <si>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</si>
  <si>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</si>
  <si>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</si>
  <si>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</si>
  <si>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</si>
  <si>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</si>
  <si>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</si>
  <si>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bartoszycki</t>
  </si>
  <si>
    <t>m. Bartoszyce</t>
  </si>
  <si>
    <t>bartoszycki</t>
  </si>
  <si>
    <t>Elbląg</t>
  </si>
  <si>
    <t>m. Górowo Iławeckie</t>
  </si>
  <si>
    <t>gm. Bartoszyce</t>
  </si>
  <si>
    <t>gm. Bisztynek</t>
  </si>
  <si>
    <t>gm. Górowo Iławeckie</t>
  </si>
  <si>
    <t>gm. Sępopol</t>
  </si>
  <si>
    <t>Powiat braniewski</t>
  </si>
  <si>
    <t>m. Braniewo</t>
  </si>
  <si>
    <t>braniewski</t>
  </si>
  <si>
    <t>gm. Braniewo</t>
  </si>
  <si>
    <t>gm. Frombork</t>
  </si>
  <si>
    <t>gm. Lelkowo</t>
  </si>
  <si>
    <t>gm. Pieniężno</t>
  </si>
  <si>
    <t>gm. Płoskinia</t>
  </si>
  <si>
    <t>gm. Wilczęta</t>
  </si>
  <si>
    <t>Powiat działdowski</t>
  </si>
  <si>
    <t>m. Działdowo</t>
  </si>
  <si>
    <t>działdowski</t>
  </si>
  <si>
    <t>gm. Działdowo</t>
  </si>
  <si>
    <t>gm. Iłowo-Osada</t>
  </si>
  <si>
    <t>gm. Lidzbark</t>
  </si>
  <si>
    <t>gm. Płośnica</t>
  </si>
  <si>
    <t>gm. Rybno</t>
  </si>
  <si>
    <t>Powiat elbląski</t>
  </si>
  <si>
    <t>gm. Elbląg</t>
  </si>
  <si>
    <t>elbląski</t>
  </si>
  <si>
    <t>gm. Godkowo</t>
  </si>
  <si>
    <t>gm. Gronowo Elbląskie</t>
  </si>
  <si>
    <t>gm. Markusy</t>
  </si>
  <si>
    <t>gm. Milejewo</t>
  </si>
  <si>
    <t>gm. Młynary</t>
  </si>
  <si>
    <t>gm. Pasłęk</t>
  </si>
  <si>
    <t>gm. Rychliki</t>
  </si>
  <si>
    <t>gm. Tolkmicko</t>
  </si>
  <si>
    <t>Powiat iławski</t>
  </si>
  <si>
    <t>m. Iława</t>
  </si>
  <si>
    <t>iławski</t>
  </si>
  <si>
    <t>m. Lubawa</t>
  </si>
  <si>
    <t>gm. Iława</t>
  </si>
  <si>
    <t>gm. Kisielice</t>
  </si>
  <si>
    <t>gm. Lubawa</t>
  </si>
  <si>
    <t>gm. Susz</t>
  </si>
  <si>
    <t>gm. Zalewo</t>
  </si>
  <si>
    <t>Powiat lidzbarski</t>
  </si>
  <si>
    <t>m. Lidzbark Warmiński</t>
  </si>
  <si>
    <t>lidzbarski</t>
  </si>
  <si>
    <t>gm. Kiwity</t>
  </si>
  <si>
    <t>gm. Lidzbark Warmiński</t>
  </si>
  <si>
    <t>gm. Lubomino</t>
  </si>
  <si>
    <t>gm. Orneta</t>
  </si>
  <si>
    <t>Powiat nowomiejski</t>
  </si>
  <si>
    <t>m. Nowe Miasto Lubawskie</t>
  </si>
  <si>
    <t>nowomiejski</t>
  </si>
  <si>
    <t>gm. Biskupiec</t>
  </si>
  <si>
    <t>gm. Grodziczno</t>
  </si>
  <si>
    <t>gm. Kurzętnik</t>
  </si>
  <si>
    <t>gm. Nowe Miasto Lubawskie</t>
  </si>
  <si>
    <t>Powiat ostródzki</t>
  </si>
  <si>
    <t>m. Ostróda</t>
  </si>
  <si>
    <t>ostródzki</t>
  </si>
  <si>
    <t>gm. Dąbrówno</t>
  </si>
  <si>
    <t>gm. Grunwald</t>
  </si>
  <si>
    <t>gm. Łukta</t>
  </si>
  <si>
    <t>gm. Małdyty</t>
  </si>
  <si>
    <t>gm. Miłakowo</t>
  </si>
  <si>
    <t>gm. Miłomłyn</t>
  </si>
  <si>
    <t>gm. Morąg</t>
  </si>
  <si>
    <t>gm. Ostróda</t>
  </si>
  <si>
    <t>Miasto na prawach powiatu</t>
  </si>
  <si>
    <t>m. Elbląg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</si>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</sst>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/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3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0" fillId="0" borderId="28" xfId="0" applyBorder="1"/>
    <xf numFmtId="0" fontId="0" fillId="0" borderId="29" xfId="0" applyBorder="1"/>
    <xf numFmtId="0" fontId="0" fillId="0" borderId="30" xfId="0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abSelected="1" topLeftCell="A56" workbookViewId="0">
      <selection activeCell="F76" sqref="F75:F76"/>
    </sheetView>
  </sheetViews>
  <sheetFormatPr defaultRowHeight="15" x14ac:dyDescent="0.25"/>
  <cols>
    <col min="1" max="1" width="10.7109375" customWidth="1"/>
    <col min="2" max="2" width="26.7109375" bestFit="1" customWidth="1"/>
    <col min="3" max="3" width="12.42578125" bestFit="1" customWidth="1"/>
    <col min="4" max="4" width="10.7109375" bestFit="1" customWidth="1"/>
  </cols>
  <sheetData>
    <row r="1" spans="1:19" ht="178.5" customHeight="1" thickBot="1" x14ac:dyDescent="0.3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9" t="s">
        <v>18</v>
      </c>
    </row>
    <row r="2" spans="1:19" ht="15.75" thickBot="1" x14ac:dyDescent="0.3">
      <c r="A2" s="19" t="s">
        <v>19</v>
      </c>
      <c r="B2" s="20"/>
      <c r="C2" s="20"/>
      <c r="D2" s="20"/>
      <c r="E2" s="13">
        <v>54719</v>
      </c>
      <c r="F2" s="13">
        <v>44833</v>
      </c>
      <c r="G2" s="13">
        <v>44571</v>
      </c>
      <c r="H2" s="13">
        <v>262</v>
      </c>
      <c r="I2" s="13">
        <v>261</v>
      </c>
      <c r="J2" s="13">
        <v>196</v>
      </c>
      <c r="K2" s="13">
        <v>9</v>
      </c>
      <c r="L2" s="13">
        <v>56</v>
      </c>
      <c r="M2" s="13">
        <v>1</v>
      </c>
      <c r="N2" s="13">
        <v>703</v>
      </c>
      <c r="O2" s="13">
        <v>167</v>
      </c>
      <c r="P2" s="13">
        <v>480</v>
      </c>
      <c r="Q2" s="13">
        <v>56</v>
      </c>
      <c r="R2" s="13">
        <v>0</v>
      </c>
      <c r="S2" s="14">
        <v>0</v>
      </c>
    </row>
    <row r="3" spans="1:19" x14ac:dyDescent="0.25">
      <c r="A3" s="10" t="str">
        <f>"280101"</f>
        <v>280101</v>
      </c>
      <c r="B3" s="11" t="s">
        <v>20</v>
      </c>
      <c r="C3" s="11" t="s">
        <v>21</v>
      </c>
      <c r="D3" s="11" t="s">
        <v>22</v>
      </c>
      <c r="E3" s="11">
        <v>21709</v>
      </c>
      <c r="F3" s="11">
        <v>18048</v>
      </c>
      <c r="G3" s="11">
        <v>18002</v>
      </c>
      <c r="H3" s="11">
        <v>46</v>
      </c>
      <c r="I3" s="11">
        <v>46</v>
      </c>
      <c r="J3" s="11">
        <v>35</v>
      </c>
      <c r="K3" s="11">
        <v>6</v>
      </c>
      <c r="L3" s="11">
        <v>5</v>
      </c>
      <c r="M3" s="11">
        <v>0</v>
      </c>
      <c r="N3" s="11">
        <v>286</v>
      </c>
      <c r="O3" s="11">
        <v>44</v>
      </c>
      <c r="P3" s="11">
        <v>237</v>
      </c>
      <c r="Q3" s="11">
        <v>5</v>
      </c>
      <c r="R3" s="11">
        <v>0</v>
      </c>
      <c r="S3" s="12">
        <v>0</v>
      </c>
    </row>
    <row r="4" spans="1:19" x14ac:dyDescent="0.25">
      <c r="A4" s="3" t="str">
        <f>"280102"</f>
        <v>280102</v>
      </c>
      <c r="B4" s="1" t="s">
        <v>23</v>
      </c>
      <c r="C4" s="1" t="s">
        <v>21</v>
      </c>
      <c r="D4" s="1" t="s">
        <v>22</v>
      </c>
      <c r="E4" s="1">
        <v>3777</v>
      </c>
      <c r="F4" s="1">
        <v>3175</v>
      </c>
      <c r="G4" s="1">
        <v>3155</v>
      </c>
      <c r="H4" s="1">
        <v>20</v>
      </c>
      <c r="I4" s="1">
        <v>20</v>
      </c>
      <c r="J4" s="1">
        <v>17</v>
      </c>
      <c r="K4" s="1">
        <v>0</v>
      </c>
      <c r="L4" s="1">
        <v>3</v>
      </c>
      <c r="M4" s="1">
        <v>0</v>
      </c>
      <c r="N4" s="1">
        <v>48</v>
      </c>
      <c r="O4" s="1">
        <v>7</v>
      </c>
      <c r="P4" s="1">
        <v>38</v>
      </c>
      <c r="Q4" s="1">
        <v>3</v>
      </c>
      <c r="R4" s="1">
        <v>0</v>
      </c>
      <c r="S4" s="2">
        <v>0</v>
      </c>
    </row>
    <row r="5" spans="1:19" x14ac:dyDescent="0.25">
      <c r="A5" s="3" t="str">
        <f>"280103"</f>
        <v>280103</v>
      </c>
      <c r="B5" s="1" t="s">
        <v>24</v>
      </c>
      <c r="C5" s="1" t="s">
        <v>21</v>
      </c>
      <c r="D5" s="1" t="s">
        <v>22</v>
      </c>
      <c r="E5" s="1">
        <v>10516</v>
      </c>
      <c r="F5" s="1">
        <v>8466</v>
      </c>
      <c r="G5" s="1">
        <v>8386</v>
      </c>
      <c r="H5" s="1">
        <v>80</v>
      </c>
      <c r="I5" s="1">
        <v>80</v>
      </c>
      <c r="J5" s="1">
        <v>72</v>
      </c>
      <c r="K5" s="1">
        <v>0</v>
      </c>
      <c r="L5" s="1">
        <v>8</v>
      </c>
      <c r="M5" s="1">
        <v>0</v>
      </c>
      <c r="N5" s="1">
        <v>97</v>
      </c>
      <c r="O5" s="1">
        <v>18</v>
      </c>
      <c r="P5" s="1">
        <v>71</v>
      </c>
      <c r="Q5" s="1">
        <v>8</v>
      </c>
      <c r="R5" s="1">
        <v>0</v>
      </c>
      <c r="S5" s="2">
        <v>0</v>
      </c>
    </row>
    <row r="6" spans="1:19" x14ac:dyDescent="0.25">
      <c r="A6" s="3" t="str">
        <f>"280104"</f>
        <v>280104</v>
      </c>
      <c r="B6" s="1" t="s">
        <v>25</v>
      </c>
      <c r="C6" s="1" t="s">
        <v>21</v>
      </c>
      <c r="D6" s="1" t="s">
        <v>22</v>
      </c>
      <c r="E6" s="1">
        <v>6081</v>
      </c>
      <c r="F6" s="1">
        <v>4939</v>
      </c>
      <c r="G6" s="1">
        <v>4913</v>
      </c>
      <c r="H6" s="1">
        <v>26</v>
      </c>
      <c r="I6" s="1">
        <v>26</v>
      </c>
      <c r="J6" s="1">
        <v>18</v>
      </c>
      <c r="K6" s="1">
        <v>0</v>
      </c>
      <c r="L6" s="1">
        <v>8</v>
      </c>
      <c r="M6" s="1">
        <v>0</v>
      </c>
      <c r="N6" s="1">
        <v>92</v>
      </c>
      <c r="O6" s="1">
        <v>49</v>
      </c>
      <c r="P6" s="1">
        <v>35</v>
      </c>
      <c r="Q6" s="1">
        <v>8</v>
      </c>
      <c r="R6" s="1">
        <v>0</v>
      </c>
      <c r="S6" s="2">
        <v>0</v>
      </c>
    </row>
    <row r="7" spans="1:19" x14ac:dyDescent="0.25">
      <c r="A7" s="3" t="str">
        <f>"280105"</f>
        <v>280105</v>
      </c>
      <c r="B7" s="1" t="s">
        <v>26</v>
      </c>
      <c r="C7" s="1" t="s">
        <v>21</v>
      </c>
      <c r="D7" s="1" t="s">
        <v>22</v>
      </c>
      <c r="E7" s="1">
        <v>6622</v>
      </c>
      <c r="F7" s="1">
        <v>5329</v>
      </c>
      <c r="G7" s="1">
        <v>5291</v>
      </c>
      <c r="H7" s="1">
        <v>38</v>
      </c>
      <c r="I7" s="1">
        <v>38</v>
      </c>
      <c r="J7" s="1">
        <v>24</v>
      </c>
      <c r="K7" s="1">
        <v>0</v>
      </c>
      <c r="L7" s="1">
        <v>14</v>
      </c>
      <c r="M7" s="1">
        <v>0</v>
      </c>
      <c r="N7" s="1">
        <v>97</v>
      </c>
      <c r="O7" s="1">
        <v>29</v>
      </c>
      <c r="P7" s="1">
        <v>54</v>
      </c>
      <c r="Q7" s="1">
        <v>14</v>
      </c>
      <c r="R7" s="1">
        <v>0</v>
      </c>
      <c r="S7" s="2">
        <v>0</v>
      </c>
    </row>
    <row r="8" spans="1:19" ht="15.75" thickBot="1" x14ac:dyDescent="0.3">
      <c r="A8" s="15" t="str">
        <f>"280106"</f>
        <v>280106</v>
      </c>
      <c r="B8" s="16" t="s">
        <v>27</v>
      </c>
      <c r="C8" s="16" t="s">
        <v>21</v>
      </c>
      <c r="D8" s="16" t="s">
        <v>22</v>
      </c>
      <c r="E8" s="16">
        <v>6014</v>
      </c>
      <c r="F8" s="16">
        <v>4876</v>
      </c>
      <c r="G8" s="16">
        <v>4824</v>
      </c>
      <c r="H8" s="16">
        <v>52</v>
      </c>
      <c r="I8" s="16">
        <v>51</v>
      </c>
      <c r="J8" s="16">
        <v>30</v>
      </c>
      <c r="K8" s="16">
        <v>3</v>
      </c>
      <c r="L8" s="16">
        <v>18</v>
      </c>
      <c r="M8" s="16">
        <v>1</v>
      </c>
      <c r="N8" s="16">
        <v>83</v>
      </c>
      <c r="O8" s="16">
        <v>20</v>
      </c>
      <c r="P8" s="16">
        <v>45</v>
      </c>
      <c r="Q8" s="16">
        <v>18</v>
      </c>
      <c r="R8" s="16">
        <v>0</v>
      </c>
      <c r="S8" s="17">
        <v>0</v>
      </c>
    </row>
    <row r="9" spans="1:19" ht="15.75" thickBot="1" x14ac:dyDescent="0.3">
      <c r="A9" s="19" t="s">
        <v>28</v>
      </c>
      <c r="B9" s="20"/>
      <c r="C9" s="20"/>
      <c r="D9" s="20"/>
      <c r="E9" s="13">
        <v>39037</v>
      </c>
      <c r="F9" s="13">
        <v>32008</v>
      </c>
      <c r="G9" s="13">
        <v>31566</v>
      </c>
      <c r="H9" s="13">
        <v>442</v>
      </c>
      <c r="I9" s="13">
        <v>441</v>
      </c>
      <c r="J9" s="13">
        <v>318</v>
      </c>
      <c r="K9" s="13">
        <v>16</v>
      </c>
      <c r="L9" s="13">
        <v>107</v>
      </c>
      <c r="M9" s="13">
        <v>1</v>
      </c>
      <c r="N9" s="13">
        <v>638</v>
      </c>
      <c r="O9" s="13">
        <v>149</v>
      </c>
      <c r="P9" s="13">
        <v>382</v>
      </c>
      <c r="Q9" s="13">
        <v>107</v>
      </c>
      <c r="R9" s="13">
        <v>0</v>
      </c>
      <c r="S9" s="14">
        <v>0</v>
      </c>
    </row>
    <row r="10" spans="1:19" x14ac:dyDescent="0.25">
      <c r="A10" s="10" t="str">
        <f>"280201"</f>
        <v>280201</v>
      </c>
      <c r="B10" s="11" t="s">
        <v>29</v>
      </c>
      <c r="C10" s="11" t="s">
        <v>30</v>
      </c>
      <c r="D10" s="11" t="s">
        <v>22</v>
      </c>
      <c r="E10" s="11">
        <v>15691</v>
      </c>
      <c r="F10" s="11">
        <v>12887</v>
      </c>
      <c r="G10" s="11">
        <v>12792</v>
      </c>
      <c r="H10" s="11">
        <v>95</v>
      </c>
      <c r="I10" s="11">
        <v>95</v>
      </c>
      <c r="J10" s="11">
        <v>68</v>
      </c>
      <c r="K10" s="11">
        <v>0</v>
      </c>
      <c r="L10" s="11">
        <v>27</v>
      </c>
      <c r="M10" s="11">
        <v>0</v>
      </c>
      <c r="N10" s="11">
        <v>255</v>
      </c>
      <c r="O10" s="11">
        <v>83</v>
      </c>
      <c r="P10" s="11">
        <v>145</v>
      </c>
      <c r="Q10" s="11">
        <v>27</v>
      </c>
      <c r="R10" s="11">
        <v>0</v>
      </c>
      <c r="S10" s="12">
        <v>0</v>
      </c>
    </row>
    <row r="11" spans="1:19" x14ac:dyDescent="0.25">
      <c r="A11" s="3" t="str">
        <f>"280202"</f>
        <v>280202</v>
      </c>
      <c r="B11" s="1" t="s">
        <v>31</v>
      </c>
      <c r="C11" s="1" t="s">
        <v>30</v>
      </c>
      <c r="D11" s="1" t="s">
        <v>22</v>
      </c>
      <c r="E11" s="1">
        <v>5857</v>
      </c>
      <c r="F11" s="1">
        <v>4733</v>
      </c>
      <c r="G11" s="1">
        <v>4680</v>
      </c>
      <c r="H11" s="1">
        <v>53</v>
      </c>
      <c r="I11" s="1">
        <v>53</v>
      </c>
      <c r="J11" s="1">
        <v>43</v>
      </c>
      <c r="K11" s="1">
        <v>0</v>
      </c>
      <c r="L11" s="1">
        <v>10</v>
      </c>
      <c r="M11" s="1">
        <v>0</v>
      </c>
      <c r="N11" s="1">
        <v>79</v>
      </c>
      <c r="O11" s="1">
        <v>16</v>
      </c>
      <c r="P11" s="1">
        <v>53</v>
      </c>
      <c r="Q11" s="1">
        <v>10</v>
      </c>
      <c r="R11" s="1">
        <v>0</v>
      </c>
      <c r="S11" s="2">
        <v>0</v>
      </c>
    </row>
    <row r="12" spans="1:19" x14ac:dyDescent="0.25">
      <c r="A12" s="3" t="str">
        <f>"280203"</f>
        <v>280203</v>
      </c>
      <c r="B12" s="1" t="s">
        <v>32</v>
      </c>
      <c r="C12" s="1" t="s">
        <v>30</v>
      </c>
      <c r="D12" s="1" t="s">
        <v>22</v>
      </c>
      <c r="E12" s="1">
        <v>3430</v>
      </c>
      <c r="F12" s="1">
        <v>2863</v>
      </c>
      <c r="G12" s="1">
        <v>2785</v>
      </c>
      <c r="H12" s="1">
        <v>78</v>
      </c>
      <c r="I12" s="1">
        <v>77</v>
      </c>
      <c r="J12" s="1">
        <v>53</v>
      </c>
      <c r="K12" s="1">
        <v>4</v>
      </c>
      <c r="L12" s="1">
        <v>20</v>
      </c>
      <c r="M12" s="1">
        <v>1</v>
      </c>
      <c r="N12" s="1">
        <v>44</v>
      </c>
      <c r="O12" s="1">
        <v>6</v>
      </c>
      <c r="P12" s="1">
        <v>18</v>
      </c>
      <c r="Q12" s="1">
        <v>20</v>
      </c>
      <c r="R12" s="1">
        <v>0</v>
      </c>
      <c r="S12" s="2">
        <v>0</v>
      </c>
    </row>
    <row r="13" spans="1:19" x14ac:dyDescent="0.25">
      <c r="A13" s="3" t="str">
        <f>"280204"</f>
        <v>280204</v>
      </c>
      <c r="B13" s="1" t="s">
        <v>33</v>
      </c>
      <c r="C13" s="1" t="s">
        <v>30</v>
      </c>
      <c r="D13" s="1" t="s">
        <v>22</v>
      </c>
      <c r="E13" s="1">
        <v>2740</v>
      </c>
      <c r="F13" s="1">
        <v>2253</v>
      </c>
      <c r="G13" s="1">
        <v>2187</v>
      </c>
      <c r="H13" s="1">
        <v>66</v>
      </c>
      <c r="I13" s="1">
        <v>66</v>
      </c>
      <c r="J13" s="1">
        <v>55</v>
      </c>
      <c r="K13" s="1">
        <v>1</v>
      </c>
      <c r="L13" s="1">
        <v>10</v>
      </c>
      <c r="M13" s="1">
        <v>0</v>
      </c>
      <c r="N13" s="1">
        <v>64</v>
      </c>
      <c r="O13" s="1">
        <v>8</v>
      </c>
      <c r="P13" s="1">
        <v>46</v>
      </c>
      <c r="Q13" s="1">
        <v>10</v>
      </c>
      <c r="R13" s="1">
        <v>0</v>
      </c>
      <c r="S13" s="2">
        <v>0</v>
      </c>
    </row>
    <row r="14" spans="1:19" x14ac:dyDescent="0.25">
      <c r="A14" s="3" t="str">
        <f>"280205"</f>
        <v>280205</v>
      </c>
      <c r="B14" s="1" t="s">
        <v>34</v>
      </c>
      <c r="C14" s="1" t="s">
        <v>30</v>
      </c>
      <c r="D14" s="1" t="s">
        <v>22</v>
      </c>
      <c r="E14" s="1">
        <v>6056</v>
      </c>
      <c r="F14" s="1">
        <v>5068</v>
      </c>
      <c r="G14" s="1">
        <v>4975</v>
      </c>
      <c r="H14" s="1">
        <v>93</v>
      </c>
      <c r="I14" s="1">
        <v>93</v>
      </c>
      <c r="J14" s="1">
        <v>54</v>
      </c>
      <c r="K14" s="1">
        <v>4</v>
      </c>
      <c r="L14" s="1">
        <v>35</v>
      </c>
      <c r="M14" s="1">
        <v>0</v>
      </c>
      <c r="N14" s="1">
        <v>118</v>
      </c>
      <c r="O14" s="1">
        <v>18</v>
      </c>
      <c r="P14" s="1">
        <v>65</v>
      </c>
      <c r="Q14" s="1">
        <v>35</v>
      </c>
      <c r="R14" s="1">
        <v>0</v>
      </c>
      <c r="S14" s="2">
        <v>0</v>
      </c>
    </row>
    <row r="15" spans="1:19" x14ac:dyDescent="0.25">
      <c r="A15" s="3" t="str">
        <f>"280206"</f>
        <v>280206</v>
      </c>
      <c r="B15" s="1" t="s">
        <v>35</v>
      </c>
      <c r="C15" s="1" t="s">
        <v>30</v>
      </c>
      <c r="D15" s="1" t="s">
        <v>22</v>
      </c>
      <c r="E15" s="1">
        <v>2480</v>
      </c>
      <c r="F15" s="1">
        <v>1974</v>
      </c>
      <c r="G15" s="1">
        <v>1948</v>
      </c>
      <c r="H15" s="1">
        <v>26</v>
      </c>
      <c r="I15" s="1">
        <v>26</v>
      </c>
      <c r="J15" s="1">
        <v>19</v>
      </c>
      <c r="K15" s="1">
        <v>4</v>
      </c>
      <c r="L15" s="1">
        <v>3</v>
      </c>
      <c r="M15" s="1">
        <v>0</v>
      </c>
      <c r="N15" s="1">
        <v>43</v>
      </c>
      <c r="O15" s="1">
        <v>7</v>
      </c>
      <c r="P15" s="1">
        <v>33</v>
      </c>
      <c r="Q15" s="1">
        <v>3</v>
      </c>
      <c r="R15" s="1">
        <v>0</v>
      </c>
      <c r="S15" s="2">
        <v>0</v>
      </c>
    </row>
    <row r="16" spans="1:19" ht="15.75" thickBot="1" x14ac:dyDescent="0.3">
      <c r="A16" s="15" t="str">
        <f>"280207"</f>
        <v>280207</v>
      </c>
      <c r="B16" s="16" t="s">
        <v>36</v>
      </c>
      <c r="C16" s="16" t="s">
        <v>30</v>
      </c>
      <c r="D16" s="16" t="s">
        <v>22</v>
      </c>
      <c r="E16" s="16">
        <v>2783</v>
      </c>
      <c r="F16" s="16">
        <v>2230</v>
      </c>
      <c r="G16" s="16">
        <v>2199</v>
      </c>
      <c r="H16" s="16">
        <v>31</v>
      </c>
      <c r="I16" s="16">
        <v>31</v>
      </c>
      <c r="J16" s="16">
        <v>26</v>
      </c>
      <c r="K16" s="16">
        <v>3</v>
      </c>
      <c r="L16" s="16">
        <v>2</v>
      </c>
      <c r="M16" s="16">
        <v>0</v>
      </c>
      <c r="N16" s="16">
        <v>35</v>
      </c>
      <c r="O16" s="16">
        <v>11</v>
      </c>
      <c r="P16" s="16">
        <v>22</v>
      </c>
      <c r="Q16" s="16">
        <v>2</v>
      </c>
      <c r="R16" s="16">
        <v>0</v>
      </c>
      <c r="S16" s="17">
        <v>0</v>
      </c>
    </row>
    <row r="17" spans="1:19" ht="15.75" thickBot="1" x14ac:dyDescent="0.3">
      <c r="A17" s="19" t="s">
        <v>37</v>
      </c>
      <c r="B17" s="20"/>
      <c r="C17" s="20"/>
      <c r="D17" s="20"/>
      <c r="E17" s="13">
        <v>63360</v>
      </c>
      <c r="F17" s="13">
        <v>50713</v>
      </c>
      <c r="G17" s="13">
        <v>50391</v>
      </c>
      <c r="H17" s="13">
        <v>322</v>
      </c>
      <c r="I17" s="13">
        <v>322</v>
      </c>
      <c r="J17" s="13">
        <v>256</v>
      </c>
      <c r="K17" s="13">
        <v>19</v>
      </c>
      <c r="L17" s="13">
        <v>47</v>
      </c>
      <c r="M17" s="13">
        <v>0</v>
      </c>
      <c r="N17" s="13">
        <v>571</v>
      </c>
      <c r="O17" s="13">
        <v>134</v>
      </c>
      <c r="P17" s="13">
        <v>390</v>
      </c>
      <c r="Q17" s="13">
        <v>47</v>
      </c>
      <c r="R17" s="13">
        <v>0</v>
      </c>
      <c r="S17" s="14">
        <v>0</v>
      </c>
    </row>
    <row r="18" spans="1:19" x14ac:dyDescent="0.25">
      <c r="A18" s="10" t="str">
        <f>"280301"</f>
        <v>280301</v>
      </c>
      <c r="B18" s="11" t="s">
        <v>38</v>
      </c>
      <c r="C18" s="11" t="s">
        <v>39</v>
      </c>
      <c r="D18" s="11" t="s">
        <v>22</v>
      </c>
      <c r="E18" s="11">
        <v>20152</v>
      </c>
      <c r="F18" s="11">
        <v>16499</v>
      </c>
      <c r="G18" s="11">
        <v>16444</v>
      </c>
      <c r="H18" s="11">
        <v>55</v>
      </c>
      <c r="I18" s="11">
        <v>55</v>
      </c>
      <c r="J18" s="11">
        <v>40</v>
      </c>
      <c r="K18" s="11">
        <v>7</v>
      </c>
      <c r="L18" s="11">
        <v>8</v>
      </c>
      <c r="M18" s="11">
        <v>0</v>
      </c>
      <c r="N18" s="11">
        <v>199</v>
      </c>
      <c r="O18" s="11">
        <v>28</v>
      </c>
      <c r="P18" s="11">
        <v>163</v>
      </c>
      <c r="Q18" s="11">
        <v>8</v>
      </c>
      <c r="R18" s="11">
        <v>0</v>
      </c>
      <c r="S18" s="12">
        <v>0</v>
      </c>
    </row>
    <row r="19" spans="1:19" x14ac:dyDescent="0.25">
      <c r="A19" s="3" t="str">
        <f>"280302"</f>
        <v>280302</v>
      </c>
      <c r="B19" s="1" t="s">
        <v>40</v>
      </c>
      <c r="C19" s="1" t="s">
        <v>39</v>
      </c>
      <c r="D19" s="1" t="s">
        <v>22</v>
      </c>
      <c r="E19" s="1">
        <v>9538</v>
      </c>
      <c r="F19" s="1">
        <v>7389</v>
      </c>
      <c r="G19" s="1">
        <v>7361</v>
      </c>
      <c r="H19" s="1">
        <v>28</v>
      </c>
      <c r="I19" s="1">
        <v>28</v>
      </c>
      <c r="J19" s="1">
        <v>25</v>
      </c>
      <c r="K19" s="1">
        <v>2</v>
      </c>
      <c r="L19" s="1">
        <v>1</v>
      </c>
      <c r="M19" s="1">
        <v>0</v>
      </c>
      <c r="N19" s="1">
        <v>93</v>
      </c>
      <c r="O19" s="1">
        <v>42</v>
      </c>
      <c r="P19" s="1">
        <v>50</v>
      </c>
      <c r="Q19" s="1">
        <v>1</v>
      </c>
      <c r="R19" s="1">
        <v>0</v>
      </c>
      <c r="S19" s="2">
        <v>0</v>
      </c>
    </row>
    <row r="20" spans="1:19" x14ac:dyDescent="0.25">
      <c r="A20" s="3" t="str">
        <f>"280303"</f>
        <v>280303</v>
      </c>
      <c r="B20" s="1" t="s">
        <v>41</v>
      </c>
      <c r="C20" s="1" t="s">
        <v>39</v>
      </c>
      <c r="D20" s="1" t="s">
        <v>22</v>
      </c>
      <c r="E20" s="1">
        <v>7076</v>
      </c>
      <c r="F20" s="1">
        <v>5497</v>
      </c>
      <c r="G20" s="1">
        <v>5454</v>
      </c>
      <c r="H20" s="1">
        <v>43</v>
      </c>
      <c r="I20" s="1">
        <v>43</v>
      </c>
      <c r="J20" s="1">
        <v>36</v>
      </c>
      <c r="K20" s="1">
        <v>0</v>
      </c>
      <c r="L20" s="1">
        <v>7</v>
      </c>
      <c r="M20" s="1">
        <v>0</v>
      </c>
      <c r="N20" s="1">
        <v>45</v>
      </c>
      <c r="O20" s="1">
        <v>7</v>
      </c>
      <c r="P20" s="1">
        <v>31</v>
      </c>
      <c r="Q20" s="1">
        <v>7</v>
      </c>
      <c r="R20" s="1">
        <v>0</v>
      </c>
      <c r="S20" s="2">
        <v>0</v>
      </c>
    </row>
    <row r="21" spans="1:19" x14ac:dyDescent="0.25">
      <c r="A21" s="3" t="str">
        <f>"280304"</f>
        <v>280304</v>
      </c>
      <c r="B21" s="1" t="s">
        <v>42</v>
      </c>
      <c r="C21" s="1" t="s">
        <v>39</v>
      </c>
      <c r="D21" s="1" t="s">
        <v>22</v>
      </c>
      <c r="E21" s="1">
        <v>13922</v>
      </c>
      <c r="F21" s="1">
        <v>11245</v>
      </c>
      <c r="G21" s="1">
        <v>11115</v>
      </c>
      <c r="H21" s="1">
        <v>130</v>
      </c>
      <c r="I21" s="1">
        <v>130</v>
      </c>
      <c r="J21" s="1">
        <v>95</v>
      </c>
      <c r="K21" s="1">
        <v>5</v>
      </c>
      <c r="L21" s="1">
        <v>30</v>
      </c>
      <c r="M21" s="1">
        <v>0</v>
      </c>
      <c r="N21" s="1">
        <v>151</v>
      </c>
      <c r="O21" s="1">
        <v>30</v>
      </c>
      <c r="P21" s="1">
        <v>91</v>
      </c>
      <c r="Q21" s="1">
        <v>30</v>
      </c>
      <c r="R21" s="1">
        <v>0</v>
      </c>
      <c r="S21" s="2">
        <v>0</v>
      </c>
    </row>
    <row r="22" spans="1:19" x14ac:dyDescent="0.25">
      <c r="A22" s="3" t="str">
        <f>"280305"</f>
        <v>280305</v>
      </c>
      <c r="B22" s="1" t="s">
        <v>43</v>
      </c>
      <c r="C22" s="1" t="s">
        <v>39</v>
      </c>
      <c r="D22" s="1" t="s">
        <v>22</v>
      </c>
      <c r="E22" s="1">
        <v>5575</v>
      </c>
      <c r="F22" s="1">
        <v>4465</v>
      </c>
      <c r="G22" s="1">
        <v>4441</v>
      </c>
      <c r="H22" s="1">
        <v>24</v>
      </c>
      <c r="I22" s="1">
        <v>24</v>
      </c>
      <c r="J22" s="1">
        <v>23</v>
      </c>
      <c r="K22" s="1">
        <v>0</v>
      </c>
      <c r="L22" s="1">
        <v>1</v>
      </c>
      <c r="M22" s="1">
        <v>0</v>
      </c>
      <c r="N22" s="1">
        <v>38</v>
      </c>
      <c r="O22" s="1">
        <v>11</v>
      </c>
      <c r="P22" s="1">
        <v>26</v>
      </c>
      <c r="Q22" s="1">
        <v>1</v>
      </c>
      <c r="R22" s="1">
        <v>0</v>
      </c>
      <c r="S22" s="2">
        <v>0</v>
      </c>
    </row>
    <row r="23" spans="1:19" ht="15.75" thickBot="1" x14ac:dyDescent="0.3">
      <c r="A23" s="15" t="str">
        <f>"280306"</f>
        <v>280306</v>
      </c>
      <c r="B23" s="16" t="s">
        <v>44</v>
      </c>
      <c r="C23" s="16" t="s">
        <v>39</v>
      </c>
      <c r="D23" s="16" t="s">
        <v>22</v>
      </c>
      <c r="E23" s="16">
        <v>7097</v>
      </c>
      <c r="F23" s="16">
        <v>5618</v>
      </c>
      <c r="G23" s="16">
        <v>5576</v>
      </c>
      <c r="H23" s="16">
        <v>42</v>
      </c>
      <c r="I23" s="16">
        <v>42</v>
      </c>
      <c r="J23" s="16">
        <v>37</v>
      </c>
      <c r="K23" s="16">
        <v>5</v>
      </c>
      <c r="L23" s="16">
        <v>0</v>
      </c>
      <c r="M23" s="16">
        <v>0</v>
      </c>
      <c r="N23" s="16">
        <v>45</v>
      </c>
      <c r="O23" s="16">
        <v>16</v>
      </c>
      <c r="P23" s="16">
        <v>29</v>
      </c>
      <c r="Q23" s="16">
        <v>0</v>
      </c>
      <c r="R23" s="16">
        <v>0</v>
      </c>
      <c r="S23" s="17">
        <v>0</v>
      </c>
    </row>
    <row r="24" spans="1:19" ht="15.75" thickBot="1" x14ac:dyDescent="0.3">
      <c r="A24" s="19" t="s">
        <v>45</v>
      </c>
      <c r="B24" s="20"/>
      <c r="C24" s="20"/>
      <c r="D24" s="20"/>
      <c r="E24" s="13">
        <v>55550</v>
      </c>
      <c r="F24" s="13">
        <v>44546</v>
      </c>
      <c r="G24" s="13">
        <v>44149</v>
      </c>
      <c r="H24" s="13">
        <v>397</v>
      </c>
      <c r="I24" s="13">
        <v>395</v>
      </c>
      <c r="J24" s="13">
        <v>321</v>
      </c>
      <c r="K24" s="13">
        <v>21</v>
      </c>
      <c r="L24" s="13">
        <v>53</v>
      </c>
      <c r="M24" s="13">
        <v>2</v>
      </c>
      <c r="N24" s="13">
        <v>575</v>
      </c>
      <c r="O24" s="13">
        <v>183</v>
      </c>
      <c r="P24" s="13">
        <v>339</v>
      </c>
      <c r="Q24" s="13">
        <v>53</v>
      </c>
      <c r="R24" s="13">
        <v>0</v>
      </c>
      <c r="S24" s="14">
        <v>0</v>
      </c>
    </row>
    <row r="25" spans="1:19" x14ac:dyDescent="0.25">
      <c r="A25" s="10" t="str">
        <f>"280401"</f>
        <v>280401</v>
      </c>
      <c r="B25" s="11" t="s">
        <v>46</v>
      </c>
      <c r="C25" s="11" t="s">
        <v>47</v>
      </c>
      <c r="D25" s="11" t="s">
        <v>22</v>
      </c>
      <c r="E25" s="11">
        <v>7384</v>
      </c>
      <c r="F25" s="11">
        <v>5829</v>
      </c>
      <c r="G25" s="11">
        <v>5771</v>
      </c>
      <c r="H25" s="11">
        <v>58</v>
      </c>
      <c r="I25" s="11">
        <v>58</v>
      </c>
      <c r="J25" s="11">
        <v>51</v>
      </c>
      <c r="K25" s="11">
        <v>5</v>
      </c>
      <c r="L25" s="11">
        <v>2</v>
      </c>
      <c r="M25" s="11">
        <v>0</v>
      </c>
      <c r="N25" s="11">
        <v>63</v>
      </c>
      <c r="O25" s="11">
        <v>24</v>
      </c>
      <c r="P25" s="11">
        <v>37</v>
      </c>
      <c r="Q25" s="11">
        <v>2</v>
      </c>
      <c r="R25" s="11">
        <v>0</v>
      </c>
      <c r="S25" s="12">
        <v>0</v>
      </c>
    </row>
    <row r="26" spans="1:19" x14ac:dyDescent="0.25">
      <c r="A26" s="3" t="str">
        <f>"280402"</f>
        <v>280402</v>
      </c>
      <c r="B26" s="1" t="s">
        <v>48</v>
      </c>
      <c r="C26" s="1" t="s">
        <v>47</v>
      </c>
      <c r="D26" s="1" t="s">
        <v>22</v>
      </c>
      <c r="E26" s="1">
        <v>3009</v>
      </c>
      <c r="F26" s="1">
        <v>2434</v>
      </c>
      <c r="G26" s="1">
        <v>2406</v>
      </c>
      <c r="H26" s="1">
        <v>28</v>
      </c>
      <c r="I26" s="1">
        <v>28</v>
      </c>
      <c r="J26" s="1">
        <v>27</v>
      </c>
      <c r="K26" s="1">
        <v>1</v>
      </c>
      <c r="L26" s="1">
        <v>0</v>
      </c>
      <c r="M26" s="1">
        <v>0</v>
      </c>
      <c r="N26" s="1">
        <v>31</v>
      </c>
      <c r="O26" s="1">
        <v>8</v>
      </c>
      <c r="P26" s="1">
        <v>23</v>
      </c>
      <c r="Q26" s="1">
        <v>0</v>
      </c>
      <c r="R26" s="1">
        <v>0</v>
      </c>
      <c r="S26" s="2">
        <v>0</v>
      </c>
    </row>
    <row r="27" spans="1:19" x14ac:dyDescent="0.25">
      <c r="A27" s="3" t="str">
        <f>"280403"</f>
        <v>280403</v>
      </c>
      <c r="B27" s="1" t="s">
        <v>49</v>
      </c>
      <c r="C27" s="1" t="s">
        <v>47</v>
      </c>
      <c r="D27" s="1" t="s">
        <v>22</v>
      </c>
      <c r="E27" s="1">
        <v>4932</v>
      </c>
      <c r="F27" s="1">
        <v>3905</v>
      </c>
      <c r="G27" s="1">
        <v>3883</v>
      </c>
      <c r="H27" s="1">
        <v>22</v>
      </c>
      <c r="I27" s="1">
        <v>21</v>
      </c>
      <c r="J27" s="1">
        <v>11</v>
      </c>
      <c r="K27" s="1">
        <v>0</v>
      </c>
      <c r="L27" s="1">
        <v>10</v>
      </c>
      <c r="M27" s="1">
        <v>1</v>
      </c>
      <c r="N27" s="1">
        <v>40</v>
      </c>
      <c r="O27" s="1">
        <v>12</v>
      </c>
      <c r="P27" s="1">
        <v>18</v>
      </c>
      <c r="Q27" s="1">
        <v>10</v>
      </c>
      <c r="R27" s="1">
        <v>0</v>
      </c>
      <c r="S27" s="2">
        <v>0</v>
      </c>
    </row>
    <row r="28" spans="1:19" x14ac:dyDescent="0.25">
      <c r="A28" s="3" t="str">
        <f>"280404"</f>
        <v>280404</v>
      </c>
      <c r="B28" s="1" t="s">
        <v>50</v>
      </c>
      <c r="C28" s="1" t="s">
        <v>47</v>
      </c>
      <c r="D28" s="1" t="s">
        <v>22</v>
      </c>
      <c r="E28" s="1">
        <v>4004</v>
      </c>
      <c r="F28" s="1">
        <v>3131</v>
      </c>
      <c r="G28" s="1">
        <v>3106</v>
      </c>
      <c r="H28" s="1">
        <v>25</v>
      </c>
      <c r="I28" s="1">
        <v>25</v>
      </c>
      <c r="J28" s="1">
        <v>22</v>
      </c>
      <c r="K28" s="1">
        <v>1</v>
      </c>
      <c r="L28" s="1">
        <v>2</v>
      </c>
      <c r="M28" s="1">
        <v>0</v>
      </c>
      <c r="N28" s="1">
        <v>21</v>
      </c>
      <c r="O28" s="1">
        <v>8</v>
      </c>
      <c r="P28" s="1">
        <v>11</v>
      </c>
      <c r="Q28" s="1">
        <v>2</v>
      </c>
      <c r="R28" s="1">
        <v>0</v>
      </c>
      <c r="S28" s="2">
        <v>0</v>
      </c>
    </row>
    <row r="29" spans="1:19" x14ac:dyDescent="0.25">
      <c r="A29" s="3" t="str">
        <f>"280405"</f>
        <v>280405</v>
      </c>
      <c r="B29" s="1" t="s">
        <v>51</v>
      </c>
      <c r="C29" s="1" t="s">
        <v>47</v>
      </c>
      <c r="D29" s="1" t="s">
        <v>22</v>
      </c>
      <c r="E29" s="1">
        <v>3352</v>
      </c>
      <c r="F29" s="1">
        <v>2670</v>
      </c>
      <c r="G29" s="1">
        <v>2605</v>
      </c>
      <c r="H29" s="1">
        <v>65</v>
      </c>
      <c r="I29" s="1">
        <v>65</v>
      </c>
      <c r="J29" s="1">
        <v>50</v>
      </c>
      <c r="K29" s="1">
        <v>11</v>
      </c>
      <c r="L29" s="1">
        <v>4</v>
      </c>
      <c r="M29" s="1">
        <v>0</v>
      </c>
      <c r="N29" s="1">
        <v>32</v>
      </c>
      <c r="O29" s="1">
        <v>6</v>
      </c>
      <c r="P29" s="1">
        <v>22</v>
      </c>
      <c r="Q29" s="1">
        <v>4</v>
      </c>
      <c r="R29" s="1">
        <v>0</v>
      </c>
      <c r="S29" s="2">
        <v>0</v>
      </c>
    </row>
    <row r="30" spans="1:19" x14ac:dyDescent="0.25">
      <c r="A30" s="3" t="str">
        <f>"280406"</f>
        <v>280406</v>
      </c>
      <c r="B30" s="1" t="s">
        <v>52</v>
      </c>
      <c r="C30" s="1" t="s">
        <v>47</v>
      </c>
      <c r="D30" s="1" t="s">
        <v>22</v>
      </c>
      <c r="E30" s="1">
        <v>4406</v>
      </c>
      <c r="F30" s="1">
        <v>3570</v>
      </c>
      <c r="G30" s="1">
        <v>3475</v>
      </c>
      <c r="H30" s="1">
        <v>95</v>
      </c>
      <c r="I30" s="1">
        <v>95</v>
      </c>
      <c r="J30" s="1">
        <v>75</v>
      </c>
      <c r="K30" s="1">
        <v>3</v>
      </c>
      <c r="L30" s="1">
        <v>17</v>
      </c>
      <c r="M30" s="1">
        <v>0</v>
      </c>
      <c r="N30" s="1">
        <v>70</v>
      </c>
      <c r="O30" s="1">
        <v>22</v>
      </c>
      <c r="P30" s="1">
        <v>31</v>
      </c>
      <c r="Q30" s="1">
        <v>17</v>
      </c>
      <c r="R30" s="1">
        <v>0</v>
      </c>
      <c r="S30" s="2">
        <v>0</v>
      </c>
    </row>
    <row r="31" spans="1:19" x14ac:dyDescent="0.25">
      <c r="A31" s="3" t="str">
        <f>"280407"</f>
        <v>280407</v>
      </c>
      <c r="B31" s="1" t="s">
        <v>53</v>
      </c>
      <c r="C31" s="1" t="s">
        <v>47</v>
      </c>
      <c r="D31" s="1" t="s">
        <v>22</v>
      </c>
      <c r="E31" s="1">
        <v>18619</v>
      </c>
      <c r="F31" s="1">
        <v>15033</v>
      </c>
      <c r="G31" s="1">
        <v>14996</v>
      </c>
      <c r="H31" s="1">
        <v>37</v>
      </c>
      <c r="I31" s="1">
        <v>37</v>
      </c>
      <c r="J31" s="1">
        <v>24</v>
      </c>
      <c r="K31" s="1">
        <v>0</v>
      </c>
      <c r="L31" s="1">
        <v>13</v>
      </c>
      <c r="M31" s="1">
        <v>0</v>
      </c>
      <c r="N31" s="1">
        <v>199</v>
      </c>
      <c r="O31" s="1">
        <v>55</v>
      </c>
      <c r="P31" s="1">
        <v>131</v>
      </c>
      <c r="Q31" s="1">
        <v>13</v>
      </c>
      <c r="R31" s="1">
        <v>0</v>
      </c>
      <c r="S31" s="2">
        <v>0</v>
      </c>
    </row>
    <row r="32" spans="1:19" x14ac:dyDescent="0.25">
      <c r="A32" s="3" t="str">
        <f>"280408"</f>
        <v>280408</v>
      </c>
      <c r="B32" s="1" t="s">
        <v>54</v>
      </c>
      <c r="C32" s="1" t="s">
        <v>47</v>
      </c>
      <c r="D32" s="1" t="s">
        <v>22</v>
      </c>
      <c r="E32" s="1">
        <v>3713</v>
      </c>
      <c r="F32" s="1">
        <v>2975</v>
      </c>
      <c r="G32" s="1">
        <v>2955</v>
      </c>
      <c r="H32" s="1">
        <v>20</v>
      </c>
      <c r="I32" s="1">
        <v>19</v>
      </c>
      <c r="J32" s="1">
        <v>18</v>
      </c>
      <c r="K32" s="1">
        <v>0</v>
      </c>
      <c r="L32" s="1">
        <v>1</v>
      </c>
      <c r="M32" s="1">
        <v>1</v>
      </c>
      <c r="N32" s="1">
        <v>46</v>
      </c>
      <c r="O32" s="1">
        <v>17</v>
      </c>
      <c r="P32" s="1">
        <v>28</v>
      </c>
      <c r="Q32" s="1">
        <v>1</v>
      </c>
      <c r="R32" s="1">
        <v>0</v>
      </c>
      <c r="S32" s="2">
        <v>0</v>
      </c>
    </row>
    <row r="33" spans="1:19" ht="15.75" thickBot="1" x14ac:dyDescent="0.3">
      <c r="A33" s="15" t="str">
        <f>"280409"</f>
        <v>280409</v>
      </c>
      <c r="B33" s="16" t="s">
        <v>55</v>
      </c>
      <c r="C33" s="16" t="s">
        <v>47</v>
      </c>
      <c r="D33" s="16" t="s">
        <v>22</v>
      </c>
      <c r="E33" s="16">
        <v>6131</v>
      </c>
      <c r="F33" s="16">
        <v>4999</v>
      </c>
      <c r="G33" s="16">
        <v>4952</v>
      </c>
      <c r="H33" s="16">
        <v>47</v>
      </c>
      <c r="I33" s="16">
        <v>47</v>
      </c>
      <c r="J33" s="16">
        <v>43</v>
      </c>
      <c r="K33" s="16">
        <v>0</v>
      </c>
      <c r="L33" s="16">
        <v>4</v>
      </c>
      <c r="M33" s="16">
        <v>0</v>
      </c>
      <c r="N33" s="16">
        <v>73</v>
      </c>
      <c r="O33" s="16">
        <v>31</v>
      </c>
      <c r="P33" s="16">
        <v>38</v>
      </c>
      <c r="Q33" s="16">
        <v>4</v>
      </c>
      <c r="R33" s="16">
        <v>0</v>
      </c>
      <c r="S33" s="17">
        <v>0</v>
      </c>
    </row>
    <row r="34" spans="1:19" ht="178.5" customHeight="1" thickBot="1" x14ac:dyDescent="0.3">
      <c r="A34" s="6" t="s">
        <v>0</v>
      </c>
      <c r="B34" s="7" t="s">
        <v>1</v>
      </c>
      <c r="C34" s="7" t="s">
        <v>2</v>
      </c>
      <c r="D34" s="7" t="s">
        <v>3</v>
      </c>
      <c r="E34" s="8" t="s">
        <v>4</v>
      </c>
      <c r="F34" s="8" t="s">
        <v>5</v>
      </c>
      <c r="G34" s="8" t="s">
        <v>6</v>
      </c>
      <c r="H34" s="8" t="s">
        <v>7</v>
      </c>
      <c r="I34" s="8" t="s">
        <v>8</v>
      </c>
      <c r="J34" s="8" t="s">
        <v>9</v>
      </c>
      <c r="K34" s="8" t="s">
        <v>10</v>
      </c>
      <c r="L34" s="8" t="s">
        <v>11</v>
      </c>
      <c r="M34" s="8" t="s">
        <v>12</v>
      </c>
      <c r="N34" s="8" t="s">
        <v>13</v>
      </c>
      <c r="O34" s="8" t="s">
        <v>14</v>
      </c>
      <c r="P34" s="8" t="s">
        <v>15</v>
      </c>
      <c r="Q34" s="8" t="s">
        <v>16</v>
      </c>
      <c r="R34" s="8" t="s">
        <v>17</v>
      </c>
      <c r="S34" s="9" t="s">
        <v>18</v>
      </c>
    </row>
    <row r="35" spans="1:19" ht="15.75" thickBot="1" x14ac:dyDescent="0.3">
      <c r="A35" s="19" t="s">
        <v>56</v>
      </c>
      <c r="B35" s="20"/>
      <c r="C35" s="20"/>
      <c r="D35" s="20"/>
      <c r="E35" s="13">
        <v>89148</v>
      </c>
      <c r="F35" s="13">
        <v>70848</v>
      </c>
      <c r="G35" s="13">
        <v>70516</v>
      </c>
      <c r="H35" s="13">
        <v>332</v>
      </c>
      <c r="I35" s="13">
        <v>330</v>
      </c>
      <c r="J35" s="13">
        <v>214</v>
      </c>
      <c r="K35" s="13">
        <v>42</v>
      </c>
      <c r="L35" s="13">
        <v>74</v>
      </c>
      <c r="M35" s="13">
        <v>2</v>
      </c>
      <c r="N35" s="13">
        <v>873</v>
      </c>
      <c r="O35" s="13">
        <v>334</v>
      </c>
      <c r="P35" s="13">
        <v>465</v>
      </c>
      <c r="Q35" s="13">
        <v>74</v>
      </c>
      <c r="R35" s="13">
        <v>0</v>
      </c>
      <c r="S35" s="14">
        <v>0</v>
      </c>
    </row>
    <row r="36" spans="1:19" x14ac:dyDescent="0.25">
      <c r="A36" s="10" t="str">
        <f>"280701"</f>
        <v>280701</v>
      </c>
      <c r="B36" s="11" t="s">
        <v>57</v>
      </c>
      <c r="C36" s="11" t="s">
        <v>58</v>
      </c>
      <c r="D36" s="11" t="s">
        <v>22</v>
      </c>
      <c r="E36" s="11">
        <v>31198</v>
      </c>
      <c r="F36" s="11">
        <v>25501</v>
      </c>
      <c r="G36" s="11">
        <v>25448</v>
      </c>
      <c r="H36" s="11">
        <v>53</v>
      </c>
      <c r="I36" s="11">
        <v>52</v>
      </c>
      <c r="J36" s="11">
        <v>42</v>
      </c>
      <c r="K36" s="11">
        <v>0</v>
      </c>
      <c r="L36" s="11">
        <v>10</v>
      </c>
      <c r="M36" s="11">
        <v>1</v>
      </c>
      <c r="N36" s="11">
        <v>304</v>
      </c>
      <c r="O36" s="11">
        <v>83</v>
      </c>
      <c r="P36" s="11">
        <v>211</v>
      </c>
      <c r="Q36" s="11">
        <v>10</v>
      </c>
      <c r="R36" s="11">
        <v>0</v>
      </c>
      <c r="S36" s="12">
        <v>0</v>
      </c>
    </row>
    <row r="37" spans="1:19" x14ac:dyDescent="0.25">
      <c r="A37" s="3" t="str">
        <f>"280702"</f>
        <v>280702</v>
      </c>
      <c r="B37" s="1" t="s">
        <v>59</v>
      </c>
      <c r="C37" s="1" t="s">
        <v>58</v>
      </c>
      <c r="D37" s="1" t="s">
        <v>22</v>
      </c>
      <c r="E37" s="1">
        <v>9786</v>
      </c>
      <c r="F37" s="1">
        <v>7594</v>
      </c>
      <c r="G37" s="1">
        <v>7564</v>
      </c>
      <c r="H37" s="1">
        <v>30</v>
      </c>
      <c r="I37" s="1">
        <v>30</v>
      </c>
      <c r="J37" s="1">
        <v>23</v>
      </c>
      <c r="K37" s="1">
        <v>0</v>
      </c>
      <c r="L37" s="1">
        <v>7</v>
      </c>
      <c r="M37" s="1">
        <v>0</v>
      </c>
      <c r="N37" s="1">
        <v>106</v>
      </c>
      <c r="O37" s="1">
        <v>50</v>
      </c>
      <c r="P37" s="1">
        <v>49</v>
      </c>
      <c r="Q37" s="1">
        <v>7</v>
      </c>
      <c r="R37" s="1">
        <v>0</v>
      </c>
      <c r="S37" s="2">
        <v>0</v>
      </c>
    </row>
    <row r="38" spans="1:19" x14ac:dyDescent="0.25">
      <c r="A38" s="3" t="str">
        <f>"280703"</f>
        <v>280703</v>
      </c>
      <c r="B38" s="1" t="s">
        <v>60</v>
      </c>
      <c r="C38" s="1" t="s">
        <v>58</v>
      </c>
      <c r="D38" s="1" t="s">
        <v>22</v>
      </c>
      <c r="E38" s="1">
        <v>12750</v>
      </c>
      <c r="F38" s="1">
        <v>9832</v>
      </c>
      <c r="G38" s="1">
        <v>9772</v>
      </c>
      <c r="H38" s="1">
        <v>60</v>
      </c>
      <c r="I38" s="1">
        <v>59</v>
      </c>
      <c r="J38" s="1">
        <v>45</v>
      </c>
      <c r="K38" s="1">
        <v>2</v>
      </c>
      <c r="L38" s="1">
        <v>12</v>
      </c>
      <c r="M38" s="1">
        <v>1</v>
      </c>
      <c r="N38" s="1">
        <v>78</v>
      </c>
      <c r="O38" s="1">
        <v>25</v>
      </c>
      <c r="P38" s="1">
        <v>41</v>
      </c>
      <c r="Q38" s="1">
        <v>12</v>
      </c>
      <c r="R38" s="1">
        <v>0</v>
      </c>
      <c r="S38" s="2">
        <v>0</v>
      </c>
    </row>
    <row r="39" spans="1:19" x14ac:dyDescent="0.25">
      <c r="A39" s="3" t="str">
        <f>"280704"</f>
        <v>280704</v>
      </c>
      <c r="B39" s="1" t="s">
        <v>61</v>
      </c>
      <c r="C39" s="1" t="s">
        <v>58</v>
      </c>
      <c r="D39" s="1" t="s">
        <v>22</v>
      </c>
      <c r="E39" s="1">
        <v>5920</v>
      </c>
      <c r="F39" s="1">
        <v>4690</v>
      </c>
      <c r="G39" s="1">
        <v>4637</v>
      </c>
      <c r="H39" s="1">
        <v>53</v>
      </c>
      <c r="I39" s="1">
        <v>53</v>
      </c>
      <c r="J39" s="1">
        <v>27</v>
      </c>
      <c r="K39" s="1">
        <v>2</v>
      </c>
      <c r="L39" s="1">
        <v>24</v>
      </c>
      <c r="M39" s="1">
        <v>0</v>
      </c>
      <c r="N39" s="1">
        <v>63</v>
      </c>
      <c r="O39" s="1">
        <v>14</v>
      </c>
      <c r="P39" s="1">
        <v>25</v>
      </c>
      <c r="Q39" s="1">
        <v>24</v>
      </c>
      <c r="R39" s="1">
        <v>0</v>
      </c>
      <c r="S39" s="2">
        <v>0</v>
      </c>
    </row>
    <row r="40" spans="1:19" x14ac:dyDescent="0.25">
      <c r="A40" s="3" t="str">
        <f>"280705"</f>
        <v>280705</v>
      </c>
      <c r="B40" s="1" t="s">
        <v>62</v>
      </c>
      <c r="C40" s="1" t="s">
        <v>58</v>
      </c>
      <c r="D40" s="1" t="s">
        <v>22</v>
      </c>
      <c r="E40" s="1">
        <v>10631</v>
      </c>
      <c r="F40" s="1">
        <v>8260</v>
      </c>
      <c r="G40" s="1">
        <v>8241</v>
      </c>
      <c r="H40" s="1">
        <v>19</v>
      </c>
      <c r="I40" s="1">
        <v>19</v>
      </c>
      <c r="J40" s="1">
        <v>16</v>
      </c>
      <c r="K40" s="1">
        <v>0</v>
      </c>
      <c r="L40" s="1">
        <v>3</v>
      </c>
      <c r="M40" s="1">
        <v>0</v>
      </c>
      <c r="N40" s="1">
        <v>60</v>
      </c>
      <c r="O40" s="1">
        <v>23</v>
      </c>
      <c r="P40" s="1">
        <v>34</v>
      </c>
      <c r="Q40" s="1">
        <v>3</v>
      </c>
      <c r="R40" s="1">
        <v>0</v>
      </c>
      <c r="S40" s="2">
        <v>0</v>
      </c>
    </row>
    <row r="41" spans="1:19" x14ac:dyDescent="0.25">
      <c r="A41" s="3" t="str">
        <f>"280706"</f>
        <v>280706</v>
      </c>
      <c r="B41" s="1" t="s">
        <v>63</v>
      </c>
      <c r="C41" s="1" t="s">
        <v>58</v>
      </c>
      <c r="D41" s="1" t="s">
        <v>22</v>
      </c>
      <c r="E41" s="1">
        <v>12300</v>
      </c>
      <c r="F41" s="1">
        <v>9584</v>
      </c>
      <c r="G41" s="1">
        <v>9552</v>
      </c>
      <c r="H41" s="1">
        <v>32</v>
      </c>
      <c r="I41" s="1">
        <v>32</v>
      </c>
      <c r="J41" s="1">
        <v>22</v>
      </c>
      <c r="K41" s="1">
        <v>3</v>
      </c>
      <c r="L41" s="1">
        <v>7</v>
      </c>
      <c r="M41" s="1">
        <v>0</v>
      </c>
      <c r="N41" s="1">
        <v>190</v>
      </c>
      <c r="O41" s="1">
        <v>123</v>
      </c>
      <c r="P41" s="1">
        <v>60</v>
      </c>
      <c r="Q41" s="1">
        <v>7</v>
      </c>
      <c r="R41" s="1">
        <v>0</v>
      </c>
      <c r="S41" s="2">
        <v>0</v>
      </c>
    </row>
    <row r="42" spans="1:19" ht="15.75" thickBot="1" x14ac:dyDescent="0.3">
      <c r="A42" s="15" t="str">
        <f>"280707"</f>
        <v>280707</v>
      </c>
      <c r="B42" s="16" t="s">
        <v>64</v>
      </c>
      <c r="C42" s="16" t="s">
        <v>58</v>
      </c>
      <c r="D42" s="16" t="s">
        <v>22</v>
      </c>
      <c r="E42" s="16">
        <v>6563</v>
      </c>
      <c r="F42" s="16">
        <v>5387</v>
      </c>
      <c r="G42" s="16">
        <v>5302</v>
      </c>
      <c r="H42" s="16">
        <v>85</v>
      </c>
      <c r="I42" s="16">
        <v>85</v>
      </c>
      <c r="J42" s="16">
        <v>39</v>
      </c>
      <c r="K42" s="16">
        <v>35</v>
      </c>
      <c r="L42" s="16">
        <v>11</v>
      </c>
      <c r="M42" s="16">
        <v>0</v>
      </c>
      <c r="N42" s="16">
        <v>72</v>
      </c>
      <c r="O42" s="16">
        <v>16</v>
      </c>
      <c r="P42" s="16">
        <v>45</v>
      </c>
      <c r="Q42" s="16">
        <v>11</v>
      </c>
      <c r="R42" s="16">
        <v>0</v>
      </c>
      <c r="S42" s="17">
        <v>0</v>
      </c>
    </row>
    <row r="43" spans="1:19" ht="15.75" thickBot="1" x14ac:dyDescent="0.3">
      <c r="A43" s="19" t="s">
        <v>65</v>
      </c>
      <c r="B43" s="20"/>
      <c r="C43" s="20"/>
      <c r="D43" s="20"/>
      <c r="E43" s="13">
        <v>39005</v>
      </c>
      <c r="F43" s="13">
        <v>31996</v>
      </c>
      <c r="G43" s="13">
        <v>31775</v>
      </c>
      <c r="H43" s="13">
        <v>221</v>
      </c>
      <c r="I43" s="13">
        <v>219</v>
      </c>
      <c r="J43" s="13">
        <v>156</v>
      </c>
      <c r="K43" s="13">
        <v>13</v>
      </c>
      <c r="L43" s="13">
        <v>50</v>
      </c>
      <c r="M43" s="13">
        <v>2</v>
      </c>
      <c r="N43" s="13">
        <v>417</v>
      </c>
      <c r="O43" s="13">
        <v>100</v>
      </c>
      <c r="P43" s="13">
        <v>267</v>
      </c>
      <c r="Q43" s="13">
        <v>50</v>
      </c>
      <c r="R43" s="13">
        <v>0</v>
      </c>
      <c r="S43" s="14">
        <v>0</v>
      </c>
    </row>
    <row r="44" spans="1:19" x14ac:dyDescent="0.25">
      <c r="A44" s="10" t="str">
        <f>"280901"</f>
        <v>280901</v>
      </c>
      <c r="B44" s="11" t="s">
        <v>66</v>
      </c>
      <c r="C44" s="11" t="s">
        <v>67</v>
      </c>
      <c r="D44" s="11" t="s">
        <v>22</v>
      </c>
      <c r="E44" s="11">
        <v>14386</v>
      </c>
      <c r="F44" s="11">
        <v>11959</v>
      </c>
      <c r="G44" s="11">
        <v>11924</v>
      </c>
      <c r="H44" s="11">
        <v>35</v>
      </c>
      <c r="I44" s="11">
        <v>35</v>
      </c>
      <c r="J44" s="11">
        <v>31</v>
      </c>
      <c r="K44" s="11">
        <v>4</v>
      </c>
      <c r="L44" s="11">
        <v>0</v>
      </c>
      <c r="M44" s="11">
        <v>0</v>
      </c>
      <c r="N44" s="11">
        <v>164</v>
      </c>
      <c r="O44" s="11">
        <v>41</v>
      </c>
      <c r="P44" s="11">
        <v>123</v>
      </c>
      <c r="Q44" s="11">
        <v>0</v>
      </c>
      <c r="R44" s="11">
        <v>0</v>
      </c>
      <c r="S44" s="12">
        <v>0</v>
      </c>
    </row>
    <row r="45" spans="1:19" x14ac:dyDescent="0.25">
      <c r="A45" s="3" t="str">
        <f>"280902"</f>
        <v>280902</v>
      </c>
      <c r="B45" s="1" t="s">
        <v>68</v>
      </c>
      <c r="C45" s="1" t="s">
        <v>67</v>
      </c>
      <c r="D45" s="1" t="s">
        <v>22</v>
      </c>
      <c r="E45" s="1">
        <v>3277</v>
      </c>
      <c r="F45" s="1">
        <v>2653</v>
      </c>
      <c r="G45" s="1">
        <v>2614</v>
      </c>
      <c r="H45" s="1">
        <v>39</v>
      </c>
      <c r="I45" s="1">
        <v>38</v>
      </c>
      <c r="J45" s="1">
        <v>37</v>
      </c>
      <c r="K45" s="1">
        <v>1</v>
      </c>
      <c r="L45" s="1">
        <v>0</v>
      </c>
      <c r="M45" s="1">
        <v>1</v>
      </c>
      <c r="N45" s="1">
        <v>22</v>
      </c>
      <c r="O45" s="1">
        <v>6</v>
      </c>
      <c r="P45" s="1">
        <v>16</v>
      </c>
      <c r="Q45" s="1">
        <v>0</v>
      </c>
      <c r="R45" s="1">
        <v>0</v>
      </c>
      <c r="S45" s="2">
        <v>0</v>
      </c>
    </row>
    <row r="46" spans="1:19" x14ac:dyDescent="0.25">
      <c r="A46" s="3" t="str">
        <f>"280903"</f>
        <v>280903</v>
      </c>
      <c r="B46" s="1" t="s">
        <v>69</v>
      </c>
      <c r="C46" s="1" t="s">
        <v>67</v>
      </c>
      <c r="D46" s="1" t="s">
        <v>22</v>
      </c>
      <c r="E46" s="1">
        <v>6497</v>
      </c>
      <c r="F46" s="1">
        <v>5259</v>
      </c>
      <c r="G46" s="1">
        <v>5217</v>
      </c>
      <c r="H46" s="1">
        <v>42</v>
      </c>
      <c r="I46" s="1">
        <v>42</v>
      </c>
      <c r="J46" s="1">
        <v>28</v>
      </c>
      <c r="K46" s="1">
        <v>6</v>
      </c>
      <c r="L46" s="1">
        <v>8</v>
      </c>
      <c r="M46" s="1">
        <v>0</v>
      </c>
      <c r="N46" s="1">
        <v>54</v>
      </c>
      <c r="O46" s="1">
        <v>14</v>
      </c>
      <c r="P46" s="1">
        <v>32</v>
      </c>
      <c r="Q46" s="1">
        <v>8</v>
      </c>
      <c r="R46" s="1">
        <v>0</v>
      </c>
      <c r="S46" s="2">
        <v>0</v>
      </c>
    </row>
    <row r="47" spans="1:19" x14ac:dyDescent="0.25">
      <c r="A47" s="3" t="str">
        <f>"280904"</f>
        <v>280904</v>
      </c>
      <c r="B47" s="1" t="s">
        <v>70</v>
      </c>
      <c r="C47" s="1" t="s">
        <v>67</v>
      </c>
      <c r="D47" s="1" t="s">
        <v>22</v>
      </c>
      <c r="E47" s="1">
        <v>3588</v>
      </c>
      <c r="F47" s="1">
        <v>2817</v>
      </c>
      <c r="G47" s="1">
        <v>2800</v>
      </c>
      <c r="H47" s="1">
        <v>17</v>
      </c>
      <c r="I47" s="1">
        <v>17</v>
      </c>
      <c r="J47" s="1">
        <v>15</v>
      </c>
      <c r="K47" s="1">
        <v>0</v>
      </c>
      <c r="L47" s="1">
        <v>2</v>
      </c>
      <c r="M47" s="1">
        <v>0</v>
      </c>
      <c r="N47" s="1">
        <v>27</v>
      </c>
      <c r="O47" s="1">
        <v>9</v>
      </c>
      <c r="P47" s="1">
        <v>16</v>
      </c>
      <c r="Q47" s="1">
        <v>2</v>
      </c>
      <c r="R47" s="1">
        <v>0</v>
      </c>
      <c r="S47" s="2">
        <v>0</v>
      </c>
    </row>
    <row r="48" spans="1:19" ht="15.75" thickBot="1" x14ac:dyDescent="0.3">
      <c r="A48" s="15" t="str">
        <f>"280905"</f>
        <v>280905</v>
      </c>
      <c r="B48" s="16" t="s">
        <v>71</v>
      </c>
      <c r="C48" s="16" t="s">
        <v>67</v>
      </c>
      <c r="D48" s="16" t="s">
        <v>22</v>
      </c>
      <c r="E48" s="16">
        <v>11257</v>
      </c>
      <c r="F48" s="16">
        <v>9308</v>
      </c>
      <c r="G48" s="16">
        <v>9220</v>
      </c>
      <c r="H48" s="16">
        <v>88</v>
      </c>
      <c r="I48" s="16">
        <v>87</v>
      </c>
      <c r="J48" s="16">
        <v>45</v>
      </c>
      <c r="K48" s="16">
        <v>2</v>
      </c>
      <c r="L48" s="16">
        <v>40</v>
      </c>
      <c r="M48" s="16">
        <v>1</v>
      </c>
      <c r="N48" s="16">
        <v>150</v>
      </c>
      <c r="O48" s="16">
        <v>30</v>
      </c>
      <c r="P48" s="16">
        <v>80</v>
      </c>
      <c r="Q48" s="16">
        <v>40</v>
      </c>
      <c r="R48" s="16">
        <v>0</v>
      </c>
      <c r="S48" s="17">
        <v>0</v>
      </c>
    </row>
    <row r="49" spans="1:19" ht="15.75" thickBot="1" x14ac:dyDescent="0.3">
      <c r="A49" s="19" t="s">
        <v>72</v>
      </c>
      <c r="B49" s="20"/>
      <c r="C49" s="20"/>
      <c r="D49" s="20"/>
      <c r="E49" s="13">
        <v>42789</v>
      </c>
      <c r="F49" s="13">
        <v>33644</v>
      </c>
      <c r="G49" s="13">
        <v>33424</v>
      </c>
      <c r="H49" s="13">
        <v>220</v>
      </c>
      <c r="I49" s="13">
        <v>219</v>
      </c>
      <c r="J49" s="13">
        <v>170</v>
      </c>
      <c r="K49" s="13">
        <v>27</v>
      </c>
      <c r="L49" s="13">
        <v>22</v>
      </c>
      <c r="M49" s="13">
        <v>1</v>
      </c>
      <c r="N49" s="13">
        <v>361</v>
      </c>
      <c r="O49" s="13">
        <v>105</v>
      </c>
      <c r="P49" s="13">
        <v>234</v>
      </c>
      <c r="Q49" s="13">
        <v>22</v>
      </c>
      <c r="R49" s="13">
        <v>0</v>
      </c>
      <c r="S49" s="14">
        <v>0</v>
      </c>
    </row>
    <row r="50" spans="1:19" x14ac:dyDescent="0.25">
      <c r="A50" s="10" t="str">
        <f>"281201"</f>
        <v>281201</v>
      </c>
      <c r="B50" s="11" t="s">
        <v>73</v>
      </c>
      <c r="C50" s="11" t="s">
        <v>74</v>
      </c>
      <c r="D50" s="11" t="s">
        <v>22</v>
      </c>
      <c r="E50" s="11">
        <v>10046</v>
      </c>
      <c r="F50" s="11">
        <v>8188</v>
      </c>
      <c r="G50" s="11">
        <v>8099</v>
      </c>
      <c r="H50" s="11">
        <v>89</v>
      </c>
      <c r="I50" s="11">
        <v>89</v>
      </c>
      <c r="J50" s="11">
        <v>60</v>
      </c>
      <c r="K50" s="11">
        <v>24</v>
      </c>
      <c r="L50" s="11">
        <v>5</v>
      </c>
      <c r="M50" s="11">
        <v>0</v>
      </c>
      <c r="N50" s="11">
        <v>92</v>
      </c>
      <c r="O50" s="11">
        <v>18</v>
      </c>
      <c r="P50" s="11">
        <v>69</v>
      </c>
      <c r="Q50" s="11">
        <v>5</v>
      </c>
      <c r="R50" s="11">
        <v>0</v>
      </c>
      <c r="S50" s="12">
        <v>0</v>
      </c>
    </row>
    <row r="51" spans="1:19" x14ac:dyDescent="0.25">
      <c r="A51" s="3" t="str">
        <f>"281202"</f>
        <v>281202</v>
      </c>
      <c r="B51" s="1" t="s">
        <v>75</v>
      </c>
      <c r="C51" s="1" t="s">
        <v>74</v>
      </c>
      <c r="D51" s="1" t="s">
        <v>22</v>
      </c>
      <c r="E51" s="1">
        <v>9299</v>
      </c>
      <c r="F51" s="1">
        <v>7390</v>
      </c>
      <c r="G51" s="1">
        <v>7340</v>
      </c>
      <c r="H51" s="1">
        <v>50</v>
      </c>
      <c r="I51" s="1">
        <v>50</v>
      </c>
      <c r="J51" s="1">
        <v>36</v>
      </c>
      <c r="K51" s="1">
        <v>0</v>
      </c>
      <c r="L51" s="1">
        <v>14</v>
      </c>
      <c r="M51" s="1">
        <v>0</v>
      </c>
      <c r="N51" s="1">
        <v>80</v>
      </c>
      <c r="O51" s="1">
        <v>23</v>
      </c>
      <c r="P51" s="1">
        <v>43</v>
      </c>
      <c r="Q51" s="1">
        <v>14</v>
      </c>
      <c r="R51" s="1">
        <v>0</v>
      </c>
      <c r="S51" s="2">
        <v>0</v>
      </c>
    </row>
    <row r="52" spans="1:19" x14ac:dyDescent="0.25">
      <c r="A52" s="3" t="str">
        <f>"281203"</f>
        <v>281203</v>
      </c>
      <c r="B52" s="1" t="s">
        <v>76</v>
      </c>
      <c r="C52" s="1" t="s">
        <v>74</v>
      </c>
      <c r="D52" s="1" t="s">
        <v>22</v>
      </c>
      <c r="E52" s="1">
        <v>6237</v>
      </c>
      <c r="F52" s="1">
        <v>4831</v>
      </c>
      <c r="G52" s="1">
        <v>4803</v>
      </c>
      <c r="H52" s="1">
        <v>28</v>
      </c>
      <c r="I52" s="1">
        <v>28</v>
      </c>
      <c r="J52" s="1">
        <v>28</v>
      </c>
      <c r="K52" s="1">
        <v>0</v>
      </c>
      <c r="L52" s="1">
        <v>0</v>
      </c>
      <c r="M52" s="1">
        <v>0</v>
      </c>
      <c r="N52" s="1">
        <v>48</v>
      </c>
      <c r="O52" s="1">
        <v>19</v>
      </c>
      <c r="P52" s="1">
        <v>29</v>
      </c>
      <c r="Q52" s="1">
        <v>0</v>
      </c>
      <c r="R52" s="1">
        <v>0</v>
      </c>
      <c r="S52" s="2">
        <v>0</v>
      </c>
    </row>
    <row r="53" spans="1:19" x14ac:dyDescent="0.25">
      <c r="A53" s="3" t="str">
        <f>"281204"</f>
        <v>281204</v>
      </c>
      <c r="B53" s="1" t="s">
        <v>77</v>
      </c>
      <c r="C53" s="1" t="s">
        <v>74</v>
      </c>
      <c r="D53" s="1" t="s">
        <v>22</v>
      </c>
      <c r="E53" s="1">
        <v>9033</v>
      </c>
      <c r="F53" s="1">
        <v>6921</v>
      </c>
      <c r="G53" s="1">
        <v>6894</v>
      </c>
      <c r="H53" s="1">
        <v>27</v>
      </c>
      <c r="I53" s="1">
        <v>27</v>
      </c>
      <c r="J53" s="1">
        <v>24</v>
      </c>
      <c r="K53" s="1">
        <v>3</v>
      </c>
      <c r="L53" s="1">
        <v>0</v>
      </c>
      <c r="M53" s="1">
        <v>0</v>
      </c>
      <c r="N53" s="1">
        <v>71</v>
      </c>
      <c r="O53" s="1">
        <v>31</v>
      </c>
      <c r="P53" s="1">
        <v>40</v>
      </c>
      <c r="Q53" s="1">
        <v>0</v>
      </c>
      <c r="R53" s="1">
        <v>0</v>
      </c>
      <c r="S53" s="2">
        <v>0</v>
      </c>
    </row>
    <row r="54" spans="1:19" ht="15.75" thickBot="1" x14ac:dyDescent="0.3">
      <c r="A54" s="15" t="str">
        <f>"281205"</f>
        <v>281205</v>
      </c>
      <c r="B54" s="16" t="s">
        <v>78</v>
      </c>
      <c r="C54" s="16" t="s">
        <v>74</v>
      </c>
      <c r="D54" s="16" t="s">
        <v>22</v>
      </c>
      <c r="E54" s="16">
        <v>8174</v>
      </c>
      <c r="F54" s="16">
        <v>6314</v>
      </c>
      <c r="G54" s="16">
        <v>6288</v>
      </c>
      <c r="H54" s="16">
        <v>26</v>
      </c>
      <c r="I54" s="16">
        <v>25</v>
      </c>
      <c r="J54" s="16">
        <v>22</v>
      </c>
      <c r="K54" s="16">
        <v>0</v>
      </c>
      <c r="L54" s="16">
        <v>3</v>
      </c>
      <c r="M54" s="16">
        <v>1</v>
      </c>
      <c r="N54" s="16">
        <v>70</v>
      </c>
      <c r="O54" s="16">
        <v>14</v>
      </c>
      <c r="P54" s="16">
        <v>53</v>
      </c>
      <c r="Q54" s="16">
        <v>3</v>
      </c>
      <c r="R54" s="16">
        <v>0</v>
      </c>
      <c r="S54" s="17">
        <v>0</v>
      </c>
    </row>
    <row r="55" spans="1:19" ht="15.75" thickBot="1" x14ac:dyDescent="0.3">
      <c r="A55" s="19" t="s">
        <v>79</v>
      </c>
      <c r="B55" s="20"/>
      <c r="C55" s="20"/>
      <c r="D55" s="20"/>
      <c r="E55" s="13">
        <v>99340</v>
      </c>
      <c r="F55" s="13">
        <v>80179</v>
      </c>
      <c r="G55" s="13">
        <v>79350</v>
      </c>
      <c r="H55" s="13">
        <v>829</v>
      </c>
      <c r="I55" s="13">
        <v>823</v>
      </c>
      <c r="J55" s="13">
        <v>585</v>
      </c>
      <c r="K55" s="13">
        <v>71</v>
      </c>
      <c r="L55" s="13">
        <v>167</v>
      </c>
      <c r="M55" s="13">
        <v>6</v>
      </c>
      <c r="N55" s="13">
        <v>1134</v>
      </c>
      <c r="O55" s="13">
        <v>294</v>
      </c>
      <c r="P55" s="13">
        <v>673</v>
      </c>
      <c r="Q55" s="13">
        <v>167</v>
      </c>
      <c r="R55" s="13">
        <v>0</v>
      </c>
      <c r="S55" s="14">
        <v>0</v>
      </c>
    </row>
    <row r="56" spans="1:19" x14ac:dyDescent="0.25">
      <c r="A56" s="10" t="str">
        <f>"281501"</f>
        <v>281501</v>
      </c>
      <c r="B56" s="11" t="s">
        <v>80</v>
      </c>
      <c r="C56" s="11" t="s">
        <v>81</v>
      </c>
      <c r="D56" s="11" t="s">
        <v>22</v>
      </c>
      <c r="E56" s="11">
        <v>30628</v>
      </c>
      <c r="F56" s="11">
        <v>25195</v>
      </c>
      <c r="G56" s="11">
        <v>25054</v>
      </c>
      <c r="H56" s="11">
        <v>141</v>
      </c>
      <c r="I56" s="11">
        <v>141</v>
      </c>
      <c r="J56" s="11">
        <v>93</v>
      </c>
      <c r="K56" s="11">
        <v>6</v>
      </c>
      <c r="L56" s="11">
        <v>42</v>
      </c>
      <c r="M56" s="11">
        <v>0</v>
      </c>
      <c r="N56" s="11">
        <v>370</v>
      </c>
      <c r="O56" s="11">
        <v>73</v>
      </c>
      <c r="P56" s="11">
        <v>255</v>
      </c>
      <c r="Q56" s="11">
        <v>42</v>
      </c>
      <c r="R56" s="11">
        <v>0</v>
      </c>
      <c r="S56" s="12">
        <v>0</v>
      </c>
    </row>
    <row r="57" spans="1:19" x14ac:dyDescent="0.25">
      <c r="A57" s="3" t="str">
        <f>"281502"</f>
        <v>281502</v>
      </c>
      <c r="B57" s="1" t="s">
        <v>82</v>
      </c>
      <c r="C57" s="1" t="s">
        <v>81</v>
      </c>
      <c r="D57" s="1" t="s">
        <v>22</v>
      </c>
      <c r="E57" s="1">
        <v>4123</v>
      </c>
      <c r="F57" s="1">
        <v>3276</v>
      </c>
      <c r="G57" s="1">
        <v>3221</v>
      </c>
      <c r="H57" s="1">
        <v>55</v>
      </c>
      <c r="I57" s="1">
        <v>55</v>
      </c>
      <c r="J57" s="1">
        <v>49</v>
      </c>
      <c r="K57" s="1">
        <v>2</v>
      </c>
      <c r="L57" s="1">
        <v>4</v>
      </c>
      <c r="M57" s="1">
        <v>0</v>
      </c>
      <c r="N57" s="1">
        <v>45</v>
      </c>
      <c r="O57" s="1">
        <v>15</v>
      </c>
      <c r="P57" s="1">
        <v>26</v>
      </c>
      <c r="Q57" s="1">
        <v>4</v>
      </c>
      <c r="R57" s="1">
        <v>0</v>
      </c>
      <c r="S57" s="2">
        <v>0</v>
      </c>
    </row>
    <row r="58" spans="1:19" x14ac:dyDescent="0.25">
      <c r="A58" s="3" t="str">
        <f>"281503"</f>
        <v>281503</v>
      </c>
      <c r="B58" s="1" t="s">
        <v>83</v>
      </c>
      <c r="C58" s="1" t="s">
        <v>81</v>
      </c>
      <c r="D58" s="1" t="s">
        <v>22</v>
      </c>
      <c r="E58" s="1">
        <v>5377</v>
      </c>
      <c r="F58" s="1">
        <v>4226</v>
      </c>
      <c r="G58" s="1">
        <v>4157</v>
      </c>
      <c r="H58" s="1">
        <v>69</v>
      </c>
      <c r="I58" s="1">
        <v>66</v>
      </c>
      <c r="J58" s="1">
        <v>46</v>
      </c>
      <c r="K58" s="1">
        <v>0</v>
      </c>
      <c r="L58" s="1">
        <v>20</v>
      </c>
      <c r="M58" s="1">
        <v>3</v>
      </c>
      <c r="N58" s="1">
        <v>53</v>
      </c>
      <c r="O58" s="1">
        <v>9</v>
      </c>
      <c r="P58" s="1">
        <v>24</v>
      </c>
      <c r="Q58" s="1">
        <v>20</v>
      </c>
      <c r="R58" s="1">
        <v>0</v>
      </c>
      <c r="S58" s="2">
        <v>0</v>
      </c>
    </row>
    <row r="59" spans="1:19" x14ac:dyDescent="0.25">
      <c r="A59" s="3" t="str">
        <f>"281504"</f>
        <v>281504</v>
      </c>
      <c r="B59" s="1" t="s">
        <v>84</v>
      </c>
      <c r="C59" s="1" t="s">
        <v>81</v>
      </c>
      <c r="D59" s="1" t="s">
        <v>22</v>
      </c>
      <c r="E59" s="1">
        <v>4446</v>
      </c>
      <c r="F59" s="1">
        <v>3556</v>
      </c>
      <c r="G59" s="1">
        <v>3444</v>
      </c>
      <c r="H59" s="1">
        <v>112</v>
      </c>
      <c r="I59" s="1">
        <v>112</v>
      </c>
      <c r="J59" s="1">
        <v>86</v>
      </c>
      <c r="K59" s="1">
        <v>18</v>
      </c>
      <c r="L59" s="1">
        <v>8</v>
      </c>
      <c r="M59" s="1">
        <v>0</v>
      </c>
      <c r="N59" s="1">
        <v>42</v>
      </c>
      <c r="O59" s="1">
        <v>12</v>
      </c>
      <c r="P59" s="1">
        <v>22</v>
      </c>
      <c r="Q59" s="1">
        <v>8</v>
      </c>
      <c r="R59" s="1">
        <v>0</v>
      </c>
      <c r="S59" s="2">
        <v>0</v>
      </c>
    </row>
    <row r="60" spans="1:19" x14ac:dyDescent="0.25">
      <c r="A60" s="3" t="str">
        <f>"281505"</f>
        <v>281505</v>
      </c>
      <c r="B60" s="1" t="s">
        <v>85</v>
      </c>
      <c r="C60" s="1" t="s">
        <v>81</v>
      </c>
      <c r="D60" s="1" t="s">
        <v>22</v>
      </c>
      <c r="E60" s="1">
        <v>6029</v>
      </c>
      <c r="F60" s="1">
        <v>4848</v>
      </c>
      <c r="G60" s="1">
        <v>4765</v>
      </c>
      <c r="H60" s="1">
        <v>83</v>
      </c>
      <c r="I60" s="1">
        <v>83</v>
      </c>
      <c r="J60" s="1">
        <v>74</v>
      </c>
      <c r="K60" s="1">
        <v>5</v>
      </c>
      <c r="L60" s="1">
        <v>4</v>
      </c>
      <c r="M60" s="1">
        <v>0</v>
      </c>
      <c r="N60" s="1">
        <v>60</v>
      </c>
      <c r="O60" s="1">
        <v>19</v>
      </c>
      <c r="P60" s="1">
        <v>37</v>
      </c>
      <c r="Q60" s="1">
        <v>4</v>
      </c>
      <c r="R60" s="1">
        <v>0</v>
      </c>
      <c r="S60" s="2">
        <v>0</v>
      </c>
    </row>
    <row r="61" spans="1:19" x14ac:dyDescent="0.25">
      <c r="A61" s="3" t="str">
        <f>"281506"</f>
        <v>281506</v>
      </c>
      <c r="B61" s="1" t="s">
        <v>86</v>
      </c>
      <c r="C61" s="1" t="s">
        <v>81</v>
      </c>
      <c r="D61" s="1" t="s">
        <v>22</v>
      </c>
      <c r="E61" s="1">
        <v>5229</v>
      </c>
      <c r="F61" s="1">
        <v>4235</v>
      </c>
      <c r="G61" s="1">
        <v>4203</v>
      </c>
      <c r="H61" s="1">
        <v>32</v>
      </c>
      <c r="I61" s="1">
        <v>32</v>
      </c>
      <c r="J61" s="1">
        <v>23</v>
      </c>
      <c r="K61" s="1">
        <v>1</v>
      </c>
      <c r="L61" s="1">
        <v>8</v>
      </c>
      <c r="M61" s="1">
        <v>0</v>
      </c>
      <c r="N61" s="1">
        <v>71</v>
      </c>
      <c r="O61" s="1">
        <v>22</v>
      </c>
      <c r="P61" s="1">
        <v>41</v>
      </c>
      <c r="Q61" s="1">
        <v>8</v>
      </c>
      <c r="R61" s="1">
        <v>0</v>
      </c>
      <c r="S61" s="2">
        <v>0</v>
      </c>
    </row>
    <row r="62" spans="1:19" x14ac:dyDescent="0.25">
      <c r="A62" s="3" t="str">
        <f>"281507"</f>
        <v>281507</v>
      </c>
      <c r="B62" s="1" t="s">
        <v>87</v>
      </c>
      <c r="C62" s="1" t="s">
        <v>81</v>
      </c>
      <c r="D62" s="1" t="s">
        <v>22</v>
      </c>
      <c r="E62" s="1">
        <v>4838</v>
      </c>
      <c r="F62" s="1">
        <v>3907</v>
      </c>
      <c r="G62" s="1">
        <v>3842</v>
      </c>
      <c r="H62" s="1">
        <v>65</v>
      </c>
      <c r="I62" s="1">
        <v>63</v>
      </c>
      <c r="J62" s="1">
        <v>48</v>
      </c>
      <c r="K62" s="1">
        <v>2</v>
      </c>
      <c r="L62" s="1">
        <v>13</v>
      </c>
      <c r="M62" s="1">
        <v>2</v>
      </c>
      <c r="N62" s="1">
        <v>51</v>
      </c>
      <c r="O62" s="1">
        <v>14</v>
      </c>
      <c r="P62" s="1">
        <v>24</v>
      </c>
      <c r="Q62" s="1">
        <v>13</v>
      </c>
      <c r="R62" s="1">
        <v>0</v>
      </c>
      <c r="S62" s="2">
        <v>0</v>
      </c>
    </row>
    <row r="63" spans="1:19" x14ac:dyDescent="0.25">
      <c r="A63" s="3" t="str">
        <f>"281508"</f>
        <v>281508</v>
      </c>
      <c r="B63" s="1" t="s">
        <v>88</v>
      </c>
      <c r="C63" s="1" t="s">
        <v>81</v>
      </c>
      <c r="D63" s="1" t="s">
        <v>22</v>
      </c>
      <c r="E63" s="1">
        <v>23036</v>
      </c>
      <c r="F63" s="1">
        <v>18583</v>
      </c>
      <c r="G63" s="1">
        <v>18404</v>
      </c>
      <c r="H63" s="1">
        <v>179</v>
      </c>
      <c r="I63" s="1">
        <v>178</v>
      </c>
      <c r="J63" s="1">
        <v>92</v>
      </c>
      <c r="K63" s="1">
        <v>29</v>
      </c>
      <c r="L63" s="1">
        <v>57</v>
      </c>
      <c r="M63" s="1">
        <v>1</v>
      </c>
      <c r="N63" s="1">
        <v>247</v>
      </c>
      <c r="O63" s="1">
        <v>56</v>
      </c>
      <c r="P63" s="1">
        <v>134</v>
      </c>
      <c r="Q63" s="1">
        <v>57</v>
      </c>
      <c r="R63" s="1">
        <v>0</v>
      </c>
      <c r="S63" s="2">
        <v>0</v>
      </c>
    </row>
    <row r="64" spans="1:19" ht="15.75" thickBot="1" x14ac:dyDescent="0.3">
      <c r="A64" s="15" t="str">
        <f>"281509"</f>
        <v>281509</v>
      </c>
      <c r="B64" s="16" t="s">
        <v>89</v>
      </c>
      <c r="C64" s="16" t="s">
        <v>81</v>
      </c>
      <c r="D64" s="16" t="s">
        <v>22</v>
      </c>
      <c r="E64" s="16">
        <v>15634</v>
      </c>
      <c r="F64" s="16">
        <v>12353</v>
      </c>
      <c r="G64" s="16">
        <v>12260</v>
      </c>
      <c r="H64" s="16">
        <v>93</v>
      </c>
      <c r="I64" s="16">
        <v>93</v>
      </c>
      <c r="J64" s="16">
        <v>74</v>
      </c>
      <c r="K64" s="16">
        <v>8</v>
      </c>
      <c r="L64" s="16">
        <v>11</v>
      </c>
      <c r="M64" s="16">
        <v>0</v>
      </c>
      <c r="N64" s="16">
        <v>195</v>
      </c>
      <c r="O64" s="16">
        <v>74</v>
      </c>
      <c r="P64" s="16">
        <v>110</v>
      </c>
      <c r="Q64" s="16">
        <v>11</v>
      </c>
      <c r="R64" s="16">
        <v>0</v>
      </c>
      <c r="S64" s="17">
        <v>0</v>
      </c>
    </row>
    <row r="65" spans="1:19" ht="15.75" thickBot="1" x14ac:dyDescent="0.3">
      <c r="A65" s="19" t="s">
        <v>90</v>
      </c>
      <c r="B65" s="20"/>
      <c r="C65" s="20"/>
      <c r="D65" s="20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4"/>
    </row>
    <row r="66" spans="1:19" x14ac:dyDescent="0.25">
      <c r="A66" s="23" t="str">
        <f>"286101"</f>
        <v>286101</v>
      </c>
      <c r="B66" s="24" t="s">
        <v>91</v>
      </c>
      <c r="C66" s="24" t="s">
        <v>22</v>
      </c>
      <c r="D66" s="24" t="s">
        <v>22</v>
      </c>
      <c r="E66" s="24">
        <v>107254</v>
      </c>
      <c r="F66" s="24">
        <v>89021</v>
      </c>
      <c r="G66" s="24">
        <v>88688</v>
      </c>
      <c r="H66" s="24">
        <v>333</v>
      </c>
      <c r="I66" s="24">
        <v>332</v>
      </c>
      <c r="J66" s="24">
        <v>196</v>
      </c>
      <c r="K66" s="24">
        <v>0</v>
      </c>
      <c r="L66" s="24">
        <v>136</v>
      </c>
      <c r="M66" s="24">
        <v>2</v>
      </c>
      <c r="N66" s="24">
        <v>1414</v>
      </c>
      <c r="O66" s="24">
        <v>339</v>
      </c>
      <c r="P66" s="24">
        <v>939</v>
      </c>
      <c r="Q66" s="24">
        <v>136</v>
      </c>
      <c r="R66" s="24">
        <v>1</v>
      </c>
      <c r="S66" s="25">
        <v>0</v>
      </c>
    </row>
    <row r="67" spans="1:19" ht="15.75" thickBot="1" x14ac:dyDescent="0.3">
      <c r="A67" s="21" t="s">
        <v>92</v>
      </c>
      <c r="B67" s="22"/>
      <c r="C67" s="22"/>
      <c r="D67" s="22"/>
      <c r="E67" s="4">
        <f>E66+E55+E49+E43+E35+E24+E17+E9+E2</f>
        <v>590202</v>
      </c>
      <c r="F67" s="4">
        <f t="shared" ref="F67:S67" si="0">F66+F55+F49+F43+F35+F24+F17+F9+F2</f>
        <v>477788</v>
      </c>
      <c r="G67" s="4">
        <f t="shared" si="0"/>
        <v>474430</v>
      </c>
      <c r="H67" s="4">
        <f t="shared" si="0"/>
        <v>3358</v>
      </c>
      <c r="I67" s="4">
        <f t="shared" si="0"/>
        <v>3342</v>
      </c>
      <c r="J67" s="4">
        <f t="shared" si="0"/>
        <v>2412</v>
      </c>
      <c r="K67" s="4">
        <f t="shared" si="0"/>
        <v>218</v>
      </c>
      <c r="L67" s="4">
        <f t="shared" si="0"/>
        <v>712</v>
      </c>
      <c r="M67" s="4">
        <f t="shared" si="0"/>
        <v>17</v>
      </c>
      <c r="N67" s="4">
        <f t="shared" si="0"/>
        <v>6686</v>
      </c>
      <c r="O67" s="4">
        <f t="shared" si="0"/>
        <v>1805</v>
      </c>
      <c r="P67" s="4">
        <f t="shared" si="0"/>
        <v>4169</v>
      </c>
      <c r="Q67" s="4">
        <f t="shared" si="0"/>
        <v>712</v>
      </c>
      <c r="R67" s="4">
        <f t="shared" si="0"/>
        <v>1</v>
      </c>
      <c r="S67" s="5">
        <f t="shared" si="0"/>
        <v>0</v>
      </c>
    </row>
    <row r="68" spans="1:19" x14ac:dyDescent="0.25"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</sheetData>
  <mergeCells count="10">
    <mergeCell ref="A49:D49"/>
    <mergeCell ref="A55:D55"/>
    <mergeCell ref="A65:D65"/>
    <mergeCell ref="A67:D67"/>
    <mergeCell ref="A2:D2"/>
    <mergeCell ref="A9:D9"/>
    <mergeCell ref="A17:D17"/>
    <mergeCell ref="A24:D24"/>
    <mergeCell ref="A35:D35"/>
    <mergeCell ref="A43:D43"/>
  </mergeCells>
  <pageMargins left="0.23622047244094491" right="0.23622047244094491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rejestr_wyborcow_2021_kw_3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Kwaśniewski</dc:creator>
  <cp:lastModifiedBy>Piotr Kwasniewski</cp:lastModifiedBy>
  <cp:lastPrinted>2021-10-13T12:39:20Z</cp:lastPrinted>
  <dcterms:created xsi:type="dcterms:W3CDTF">2020-10-20T06:03:46Z</dcterms:created>
  <dcterms:modified xsi:type="dcterms:W3CDTF">2021-10-13T12:39:37Z</dcterms:modified>
</cp:coreProperties>
</file>